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Plantilla Ejecución 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Titles" localSheetId="0">'Plantilla Ejecución '!$1:$16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3"/>
  <c r="C64"/>
  <c r="J80"/>
  <c r="J75"/>
  <c r="J73"/>
  <c r="J72"/>
  <c r="J71"/>
  <c r="J70"/>
  <c r="J67"/>
  <c r="J62"/>
  <c r="J60"/>
  <c r="J59"/>
  <c r="J55"/>
  <c r="J52"/>
  <c r="J50"/>
  <c r="J43"/>
  <c r="J42"/>
  <c r="I20"/>
  <c r="J20" s="1"/>
  <c r="C58"/>
  <c r="C57"/>
  <c r="C54"/>
  <c r="C53"/>
  <c r="C52"/>
  <c r="C51"/>
  <c r="I64"/>
  <c r="J64" s="1"/>
  <c r="I48"/>
  <c r="J48" s="1"/>
  <c r="I46"/>
  <c r="J46" s="1"/>
  <c r="I35"/>
  <c r="J35" s="1"/>
  <c r="I51"/>
  <c r="J51" s="1"/>
  <c r="I32"/>
  <c r="J32" s="1"/>
  <c r="I31"/>
  <c r="J31" s="1"/>
  <c r="I23"/>
  <c r="J23" s="1"/>
  <c r="I21"/>
  <c r="J21" s="1"/>
  <c r="H18"/>
  <c r="E18"/>
  <c r="G18"/>
  <c r="F18"/>
  <c r="I86"/>
  <c r="J86" s="1"/>
  <c r="I84"/>
  <c r="J84" s="1"/>
  <c r="I83"/>
  <c r="J83" s="1"/>
  <c r="I82"/>
  <c r="J82" s="1"/>
  <c r="I81"/>
  <c r="J81" s="1"/>
  <c r="I78"/>
  <c r="J78" s="1"/>
  <c r="I77"/>
  <c r="J77" s="1"/>
  <c r="H76"/>
  <c r="G76"/>
  <c r="I69"/>
  <c r="I68" s="1"/>
  <c r="J68" s="1"/>
  <c r="I66"/>
  <c r="I65" s="1"/>
  <c r="J65" s="1"/>
  <c r="I63"/>
  <c r="J63" s="1"/>
  <c r="I61"/>
  <c r="J61" s="1"/>
  <c r="I58"/>
  <c r="J58" s="1"/>
  <c r="I56"/>
  <c r="I54" s="1"/>
  <c r="I53"/>
  <c r="J53" s="1"/>
  <c r="I49"/>
  <c r="J49" s="1"/>
  <c r="I47"/>
  <c r="J47" s="1"/>
  <c r="I45"/>
  <c r="J45" s="1"/>
  <c r="I41"/>
  <c r="I40"/>
  <c r="J40" s="1"/>
  <c r="I39"/>
  <c r="J39" s="1"/>
  <c r="I38"/>
  <c r="J38" s="1"/>
  <c r="I37"/>
  <c r="J37" s="1"/>
  <c r="I34"/>
  <c r="J34" s="1"/>
  <c r="I33"/>
  <c r="J33" s="1"/>
  <c r="I30"/>
  <c r="J30" s="1"/>
  <c r="I28"/>
  <c r="J28" s="1"/>
  <c r="I27"/>
  <c r="J27" s="1"/>
  <c r="I25"/>
  <c r="J25" s="1"/>
  <c r="I24"/>
  <c r="J24" s="1"/>
  <c r="I22"/>
  <c r="J22" s="1"/>
  <c r="C82"/>
  <c r="C81"/>
  <c r="I29" l="1"/>
  <c r="J29" s="1"/>
  <c r="I44"/>
  <c r="J44" s="1"/>
  <c r="J56"/>
  <c r="I76"/>
  <c r="J76" s="1"/>
  <c r="I85"/>
  <c r="J85" s="1"/>
  <c r="J69"/>
  <c r="J66"/>
  <c r="I36"/>
  <c r="J36" s="1"/>
  <c r="I79"/>
  <c r="J79" s="1"/>
  <c r="I57"/>
  <c r="J57" s="1"/>
  <c r="I26"/>
  <c r="J26" s="1"/>
  <c r="I19" l="1"/>
  <c r="J19" l="1"/>
  <c r="I18"/>
  <c r="J18" l="1"/>
  <c r="H74"/>
  <c r="J74" s="1"/>
  <c r="H41"/>
  <c r="J41" s="1"/>
  <c r="G54" l="1"/>
  <c r="J54" s="1"/>
  <c r="C80"/>
  <c r="G88" l="1"/>
  <c r="D19" l="1"/>
  <c r="F88" l="1"/>
  <c r="C88"/>
  <c r="I88"/>
  <c r="H88"/>
  <c r="E88" l="1"/>
  <c r="J88" s="1"/>
  <c r="I91"/>
  <c r="H91"/>
  <c r="D28"/>
  <c r="D43"/>
  <c r="D58"/>
  <c r="D83"/>
  <c r="G91" l="1"/>
  <c r="F91"/>
  <c r="D91" l="1"/>
  <c r="C91" l="1"/>
  <c r="E91" l="1"/>
  <c r="J91" l="1"/>
</calcChain>
</file>

<file path=xl/sharedStrings.xml><?xml version="1.0" encoding="utf-8"?>
<sst xmlns="http://schemas.openxmlformats.org/spreadsheetml/2006/main" count="96" uniqueCount="96">
  <si>
    <t>En RD$</t>
  </si>
  <si>
    <t>Detalle</t>
  </si>
  <si>
    <t>2 - GASTOS</t>
  </si>
  <si>
    <t>Total Gastos</t>
  </si>
  <si>
    <t>TOTAL GASTOS Y APLICACIONES FINANCIERAS</t>
  </si>
  <si>
    <t xml:space="preserve">                                                                                                  </t>
  </si>
  <si>
    <t xml:space="preserve">Total </t>
  </si>
  <si>
    <t xml:space="preserve">Enero </t>
  </si>
  <si>
    <t>Total</t>
  </si>
  <si>
    <t>Prespuesto Modificado</t>
  </si>
  <si>
    <t>Año 2022</t>
  </si>
  <si>
    <t>Febrero</t>
  </si>
  <si>
    <t>Marzo</t>
  </si>
  <si>
    <t>Abril</t>
  </si>
  <si>
    <t>Gastos devengados</t>
  </si>
  <si>
    <t>Mayo</t>
  </si>
  <si>
    <t>Instituto Azucarero Dominicano</t>
  </si>
  <si>
    <t>Ejecución de Ingresos y Egresos</t>
  </si>
  <si>
    <t>Ingresos</t>
  </si>
  <si>
    <t>2.-SERVICIOS PERSONALES</t>
  </si>
  <si>
    <t>1.1 - REMUNERACIONES</t>
  </si>
  <si>
    <t>1.1. - SUELDOS FIJOS.</t>
  </si>
  <si>
    <t>2.2.4 - PRIMA DE TRANSPORTE</t>
  </si>
  <si>
    <t>1.3 - DIETA Y GASTO</t>
  </si>
  <si>
    <t>1.3.1.1 - PAIS</t>
  </si>
  <si>
    <t>1.3.2.1 -GASTOS REPRESENTACION.</t>
  </si>
  <si>
    <t>2.1.5.1 - SEGURIDAD SALUD</t>
  </si>
  <si>
    <t>2.1.5.2 - SEGURIDAD PENSION</t>
  </si>
  <si>
    <t>2.1.5.3 - RIESGO</t>
  </si>
  <si>
    <t>2.- SERVICIOS NO PERSONALES</t>
  </si>
  <si>
    <t>2.1- SERVICIOS BASICOS</t>
  </si>
  <si>
    <t>1.7- AGUA</t>
  </si>
  <si>
    <t>2.1-CONTRATADOS</t>
  </si>
  <si>
    <t>1.2 -SOBRESUELDOS</t>
  </si>
  <si>
    <t>2.2.5-   COMPENSACION    SEGURIDAD</t>
  </si>
  <si>
    <t>1.5- TSS</t>
  </si>
  <si>
    <t>1.8-RESIDUOS SOLIDOS</t>
  </si>
  <si>
    <t>2.2-IMPRESION ENCUADERNACION</t>
  </si>
  <si>
    <t>2.2.2.2-IMPRESOS</t>
  </si>
  <si>
    <t>2.4-TRANSPORTE</t>
  </si>
  <si>
    <t>4.1-PASAJE</t>
  </si>
  <si>
    <t>2.5-ALQUILERES</t>
  </si>
  <si>
    <t>5.1-EDIFICIO</t>
  </si>
  <si>
    <t>2.6-SEGUROS</t>
  </si>
  <si>
    <t>6.3-SEGUROS DE PERSONAS</t>
  </si>
  <si>
    <t>2.7 REPARACION MAQUINARIA</t>
  </si>
  <si>
    <t>7.2.0.4-MANT.EQUIPOS DE OFICINA</t>
  </si>
  <si>
    <t>2.8-OTROS SERVICIOS</t>
  </si>
  <si>
    <t>2.8.2 COMISION</t>
  </si>
  <si>
    <t>3.-MATERIAL Y SUMINISTRO</t>
  </si>
  <si>
    <t>3.1.1 ALIMENTOS Y BEBIDAS</t>
  </si>
  <si>
    <t>3.1.1.1 ALIMENTOS</t>
  </si>
  <si>
    <t>3.7-COMBUSTIBLES</t>
  </si>
  <si>
    <t xml:space="preserve">3.9-PRODUCTOS Y UTILES </t>
  </si>
  <si>
    <t>3.9.1-MATERIALES PARA LIMPIEZA</t>
  </si>
  <si>
    <t>3.9.9.-UTILES VARIOS</t>
  </si>
  <si>
    <t>1.3- TELEFONO LOCAL</t>
  </si>
  <si>
    <t>1.6-ENERGIA ELECTRICA</t>
  </si>
  <si>
    <t>2.2.2.1- PUBLICIDAD Y PROPAGANDA</t>
  </si>
  <si>
    <t>7.2.0.6-MANT.EQUIPOS DE TRANSP.</t>
  </si>
  <si>
    <t>2.8.5-LAVANDERIA</t>
  </si>
  <si>
    <t>2.8.1-IMPUESTOS</t>
  </si>
  <si>
    <t>3.6-PRODUCTOS MINERALES</t>
  </si>
  <si>
    <t>3.6.1.0-PRODUCTO CEMENTO</t>
  </si>
  <si>
    <t>3.9.2-UTILES DE ESCRITORIOS</t>
  </si>
  <si>
    <t>3.9.5-UTILES DE COCINA Y  COMEDOR</t>
  </si>
  <si>
    <t>6.2-SEGUROS BIENES E INMUEBLES</t>
  </si>
  <si>
    <t>2.8.6.01-EVENTOS GENERALES</t>
  </si>
  <si>
    <t>3.1.3.01-PRODUCTOS AGROFORESTALES</t>
  </si>
  <si>
    <t>3.7-PRODUCTOS QUIMICOS</t>
  </si>
  <si>
    <t>7.2.0.1-PRODUCTOS QUIMICOS</t>
  </si>
  <si>
    <t>5.2-EQUIPOS ELECTRICOS</t>
  </si>
  <si>
    <t>2.8.7.02-SERVICIOS JURIDICOS</t>
  </si>
  <si>
    <t>2.8.7.04-SERVICIOS CAPACITACION</t>
  </si>
  <si>
    <t>3.4-PRODUCTOS MEDICINALES</t>
  </si>
  <si>
    <t>2.3.4.01-PARA HUMANOS</t>
  </si>
  <si>
    <t>1.4 GRATIFICACIONES Y BONIFICACIONES</t>
  </si>
  <si>
    <t>1.4.2.1-BONO ESCOLAR</t>
  </si>
  <si>
    <t>2.3 VIATICOS</t>
  </si>
  <si>
    <t>3.2.01-VIATICOS FUERA DEL PAIS</t>
  </si>
  <si>
    <t>3.3-PRODUCTOS DE PAPEL</t>
  </si>
  <si>
    <t>3.4.01-LIBROS Y REVISTAS</t>
  </si>
  <si>
    <t>3.7.1.07-GLP</t>
  </si>
  <si>
    <t>7.1.05--GASOLINA</t>
  </si>
  <si>
    <t xml:space="preserve">      3.9.6-PRODUCTOS ELECTRICOS</t>
  </si>
  <si>
    <t>2.6-BIENES E INMUEBLES</t>
  </si>
  <si>
    <t>1.6.01-MUEBLES DE OFICINA</t>
  </si>
  <si>
    <t>REVISADO POR:</t>
  </si>
  <si>
    <t>PREPARADO POR:</t>
  </si>
  <si>
    <t>Tecnico de Contabilidad</t>
  </si>
  <si>
    <t>Enc.Division Adm. Y Financiera</t>
  </si>
  <si>
    <t xml:space="preserve"> LIC.MIGUEL A. CABRERA</t>
  </si>
  <si>
    <t xml:space="preserve">      APROBADO POR</t>
  </si>
  <si>
    <t>KATHERINE PAULA</t>
  </si>
  <si>
    <t xml:space="preserve">                                  LIC. JHONNY LORENZO</t>
  </si>
  <si>
    <t xml:space="preserve">                                          Enc.Seccion de Contabilidad 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</si>
</sst>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1" fillId="0" borderId="0" xfId="0" applyFont="1"/>
    <xf numFmtId="4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43" fontId="0" fillId="0" borderId="1" xfId="0" applyNumberFormat="1" applyBorder="1" applyAlignment="1">
      <alignment vertical="center" wrapText="1"/>
    </xf>
    <xf numFmtId="43" fontId="1" fillId="0" borderId="1" xfId="0" applyNumberFormat="1" applyFont="1" applyBorder="1" applyAlignment="1">
      <alignment vertical="center" wrapText="1"/>
    </xf>
    <xf numFmtId="43" fontId="0" fillId="0" borderId="1" xfId="0" applyNumberFormat="1" applyFont="1" applyBorder="1" applyAlignment="1">
      <alignment vertical="center" wrapText="1"/>
    </xf>
    <xf numFmtId="43" fontId="0" fillId="0" borderId="0" xfId="0" applyNumberFormat="1" applyAlignment="1">
      <alignment wrapText="1"/>
    </xf>
    <xf numFmtId="164" fontId="0" fillId="0" borderId="0" xfId="0" applyNumberFormat="1" applyAlignment="1"/>
    <xf numFmtId="4" fontId="1" fillId="0" borderId="2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5" fillId="0" borderId="0" xfId="3" applyAlignment="1">
      <alignment horizontal="center" vertical="top"/>
    </xf>
    <xf numFmtId="0" fontId="6" fillId="0" borderId="0" xfId="3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3" applyFont="1" applyAlignment="1">
      <alignment vertical="top"/>
    </xf>
    <xf numFmtId="0" fontId="5" fillId="0" borderId="0" xfId="3" applyAlignment="1">
      <alignment vertical="top"/>
    </xf>
    <xf numFmtId="0" fontId="6" fillId="0" borderId="0" xfId="3" applyFont="1" applyAlignment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1" xfId="1" applyFont="1" applyBorder="1"/>
    <xf numFmtId="43" fontId="1" fillId="0" borderId="1" xfId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/>
    <xf numFmtId="4" fontId="0" fillId="0" borderId="1" xfId="0" applyNumberFormat="1" applyBorder="1" applyAlignment="1">
      <alignment vertical="center" wrapText="1"/>
    </xf>
    <xf numFmtId="43" fontId="4" fillId="0" borderId="1" xfId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43" fontId="0" fillId="0" borderId="1" xfId="1" applyFont="1" applyBorder="1" applyAlignment="1"/>
    <xf numFmtId="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wrapText="1" indent="2"/>
    </xf>
    <xf numFmtId="0" fontId="1" fillId="0" borderId="1" xfId="0" applyFont="1" applyBorder="1"/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/>
    <xf numFmtId="4" fontId="1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3" applyAlignment="1">
      <alignment horizontal="center" vertical="top"/>
    </xf>
    <xf numFmtId="0" fontId="6" fillId="0" borderId="0" xfId="3" applyFont="1" applyAlignment="1">
      <alignment horizontal="center" vertical="top"/>
    </xf>
    <xf numFmtId="0" fontId="6" fillId="0" borderId="0" xfId="3" applyFont="1" applyAlignment="1">
      <alignment horizontal="left" vertical="top"/>
    </xf>
  </cellXfs>
  <cellStyles count="4">
    <cellStyle name="Millares" xfId="1" builtinId="3"/>
    <cellStyle name="Normal" xfId="0" builtinId="0"/>
    <cellStyle name="Normal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22225</xdr:rowOff>
    </xdr:from>
    <xdr:to>
      <xdr:col>8</xdr:col>
      <xdr:colOff>1181100</xdr:colOff>
      <xdr:row>9</xdr:row>
      <xdr:rowOff>38100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E3CDFF9-9688-4311-01D5-2AEE365BB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7025" y="212725"/>
          <a:ext cx="8315325" cy="1730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%20Recursos%20H/Downloads/EJEC.MAYO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%20Recursos%20H/Downloads/EJEC.ENERO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%20Recursos%20H/Downloads/EJECUCION%20FEB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%20Recursos%20H/Downloads/EJEC.MARZ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%20Recursos%20H/Downloads/EJEC.ABRIL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. NOV. (2)"/>
      <sheetName val="Ejec.Mayo"/>
      <sheetName val="BAL. "/>
      <sheetName val="C X P "/>
      <sheetName val="C.Y BCO."/>
      <sheetName val="INGRESOS"/>
      <sheetName val="Hoja1"/>
    </sheetNames>
    <sheetDataSet>
      <sheetData sheetId="0"/>
      <sheetData sheetId="1">
        <row r="22">
          <cell r="N22">
            <v>2336450</v>
          </cell>
        </row>
        <row r="23">
          <cell r="N23">
            <v>1791450</v>
          </cell>
        </row>
        <row r="24">
          <cell r="N24">
            <v>545000</v>
          </cell>
        </row>
        <row r="25">
          <cell r="N25">
            <v>343159</v>
          </cell>
        </row>
        <row r="26">
          <cell r="N26">
            <v>173059</v>
          </cell>
        </row>
        <row r="27">
          <cell r="N27">
            <v>170100</v>
          </cell>
        </row>
        <row r="29">
          <cell r="N29">
            <v>50000</v>
          </cell>
        </row>
        <row r="30">
          <cell r="N30">
            <v>50000</v>
          </cell>
        </row>
        <row r="32">
          <cell r="N32">
            <v>3046</v>
          </cell>
        </row>
        <row r="33">
          <cell r="N33">
            <v>350912</v>
          </cell>
        </row>
        <row r="34">
          <cell r="N34">
            <v>163004</v>
          </cell>
        </row>
        <row r="35">
          <cell r="N35">
            <v>165888</v>
          </cell>
        </row>
        <row r="36">
          <cell r="N36">
            <v>22020</v>
          </cell>
        </row>
        <row r="37">
          <cell r="N37">
            <v>2454179</v>
          </cell>
        </row>
        <row r="39">
          <cell r="N39">
            <v>121141</v>
          </cell>
        </row>
        <row r="40">
          <cell r="N40">
            <v>52949</v>
          </cell>
        </row>
        <row r="41">
          <cell r="N41">
            <v>609</v>
          </cell>
        </row>
        <row r="42">
          <cell r="N42">
            <v>2592</v>
          </cell>
        </row>
        <row r="44">
          <cell r="N44">
            <v>945828</v>
          </cell>
        </row>
        <row r="45">
          <cell r="N45">
            <v>241079</v>
          </cell>
        </row>
        <row r="46">
          <cell r="N46">
            <v>241079</v>
          </cell>
        </row>
        <row r="47">
          <cell r="N47">
            <v>498309</v>
          </cell>
        </row>
        <row r="48">
          <cell r="N48">
            <v>498309</v>
          </cell>
        </row>
        <row r="49">
          <cell r="M49">
            <v>197964</v>
          </cell>
          <cell r="N49">
            <v>188065</v>
          </cell>
        </row>
        <row r="50">
          <cell r="M50">
            <v>197964</v>
          </cell>
          <cell r="N50">
            <v>188065</v>
          </cell>
        </row>
        <row r="52">
          <cell r="N52">
            <v>108315</v>
          </cell>
        </row>
        <row r="53">
          <cell r="M53">
            <v>295292</v>
          </cell>
        </row>
        <row r="54">
          <cell r="M54">
            <v>5025</v>
          </cell>
          <cell r="N54">
            <v>5025</v>
          </cell>
        </row>
        <row r="55">
          <cell r="N55">
            <v>500</v>
          </cell>
        </row>
        <row r="56">
          <cell r="N56">
            <v>289767</v>
          </cell>
        </row>
        <row r="57">
          <cell r="M57">
            <v>470206</v>
          </cell>
          <cell r="N57">
            <v>460560</v>
          </cell>
        </row>
        <row r="59">
          <cell r="N59">
            <v>127352</v>
          </cell>
        </row>
        <row r="61">
          <cell r="N61">
            <v>2250</v>
          </cell>
        </row>
        <row r="63">
          <cell r="N63">
            <v>200377</v>
          </cell>
        </row>
        <row r="64">
          <cell r="N64">
            <v>13226</v>
          </cell>
        </row>
        <row r="66">
          <cell r="M66">
            <v>83716</v>
          </cell>
          <cell r="N66">
            <v>80387</v>
          </cell>
        </row>
        <row r="67">
          <cell r="M67">
            <v>2245</v>
          </cell>
          <cell r="N67">
            <v>2245</v>
          </cell>
        </row>
        <row r="68">
          <cell r="N68">
            <v>595</v>
          </cell>
        </row>
        <row r="69">
          <cell r="N69">
            <v>34128</v>
          </cell>
        </row>
        <row r="71">
          <cell r="N71">
            <v>52949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JEC. NOV. (2)"/>
      <sheetName val="EJEC.ENERO"/>
      <sheetName val="BAL. "/>
      <sheetName val="C X P "/>
      <sheetName val="C.Y BCO."/>
      <sheetName val="INGRESOS"/>
      <sheetName val="Hoja1"/>
    </sheetNames>
    <sheetDataSet>
      <sheetData sheetId="0"/>
      <sheetData sheetId="1">
        <row r="45">
          <cell r="M45">
            <v>189477</v>
          </cell>
        </row>
        <row r="46">
          <cell r="M46">
            <v>189477</v>
          </cell>
        </row>
        <row r="47">
          <cell r="M47">
            <v>2500</v>
          </cell>
        </row>
        <row r="49">
          <cell r="M49">
            <v>3107</v>
          </cell>
        </row>
        <row r="50">
          <cell r="M50">
            <v>3107</v>
          </cell>
        </row>
        <row r="51">
          <cell r="M51">
            <v>142655</v>
          </cell>
        </row>
        <row r="57">
          <cell r="M57">
            <v>901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JEC. NOV. (2)"/>
      <sheetName val="EJEC.FEBRERO"/>
      <sheetName val="BAL. "/>
      <sheetName val="C X P "/>
      <sheetName val="C.Y BCO."/>
      <sheetName val="INGRESOS"/>
      <sheetName val="Hoja1"/>
    </sheetNames>
    <sheetDataSet>
      <sheetData sheetId="0"/>
      <sheetData sheetId="1">
        <row r="48">
          <cell r="M48">
            <v>189477</v>
          </cell>
        </row>
        <row r="49">
          <cell r="M49">
            <v>189477</v>
          </cell>
        </row>
        <row r="50">
          <cell r="M50">
            <v>32174</v>
          </cell>
        </row>
        <row r="53">
          <cell r="M53">
            <v>5775</v>
          </cell>
        </row>
        <row r="54">
          <cell r="M54">
            <v>3525</v>
          </cell>
        </row>
        <row r="57">
          <cell r="M57">
            <v>578123</v>
          </cell>
        </row>
        <row r="65">
          <cell r="M65">
            <v>8432</v>
          </cell>
        </row>
        <row r="66">
          <cell r="M66">
            <v>40500</v>
          </cell>
        </row>
        <row r="67">
          <cell r="M67">
            <v>721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JEC. NOV. (2)"/>
      <sheetName val="EJEC. MARZO"/>
      <sheetName val="BAL. "/>
      <sheetName val="C X P "/>
      <sheetName val="C.Y BCO."/>
      <sheetName val="INGRESOS"/>
      <sheetName val="Hoja1"/>
    </sheetNames>
    <sheetDataSet>
      <sheetData sheetId="0"/>
      <sheetData sheetId="1">
        <row r="45">
          <cell r="M45">
            <v>341365</v>
          </cell>
        </row>
        <row r="46">
          <cell r="M46">
            <v>140192</v>
          </cell>
        </row>
        <row r="47">
          <cell r="M47">
            <v>201173</v>
          </cell>
        </row>
        <row r="48">
          <cell r="M48">
            <v>167893</v>
          </cell>
        </row>
        <row r="49">
          <cell r="M49">
            <v>4659</v>
          </cell>
        </row>
        <row r="52">
          <cell r="M52">
            <v>433926</v>
          </cell>
        </row>
        <row r="59">
          <cell r="M59">
            <v>110715</v>
          </cell>
        </row>
        <row r="60">
          <cell r="M60">
            <v>39823</v>
          </cell>
        </row>
        <row r="61">
          <cell r="M61">
            <v>4776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JEC. NOV. (2)"/>
      <sheetName val="Ejec.Abril"/>
      <sheetName val="BAL. "/>
      <sheetName val="C X P "/>
      <sheetName val="C.Y BCO."/>
      <sheetName val="INGRESOS"/>
      <sheetName val="Hoja1"/>
    </sheetNames>
    <sheetDataSet>
      <sheetData sheetId="0"/>
      <sheetData sheetId="1">
        <row r="46">
          <cell r="M46">
            <v>197092</v>
          </cell>
        </row>
        <row r="47">
          <cell r="M47">
            <v>197092</v>
          </cell>
        </row>
        <row r="51">
          <cell r="M51">
            <v>48418</v>
          </cell>
        </row>
        <row r="52">
          <cell r="M52">
            <v>3018</v>
          </cell>
        </row>
        <row r="55">
          <cell r="M55">
            <v>192617</v>
          </cell>
        </row>
        <row r="61">
          <cell r="M61">
            <v>2700</v>
          </cell>
        </row>
        <row r="62">
          <cell r="M62">
            <v>179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showGridLines="0" tabSelected="1" workbookViewId="0">
      <selection activeCell="L20" sqref="L20"/>
    </sheetView>
  </sheetViews>
  <sheetFormatPr baseColWidth="10" defaultColWidth="9.140625" defaultRowHeight="15"/>
  <cols>
    <col min="1" max="1" width="40" customWidth="1"/>
    <col min="2" max="2" width="15.42578125" customWidth="1"/>
    <col min="3" max="3" width="22" customWidth="1"/>
    <col min="4" max="4" width="20.28515625" hidden="1" customWidth="1"/>
    <col min="5" max="9" width="18.140625" customWidth="1"/>
    <col min="10" max="10" width="22.140625" customWidth="1"/>
    <col min="11" max="11" width="14.140625" bestFit="1" customWidth="1"/>
    <col min="12" max="12" width="96.7109375" bestFit="1" customWidth="1"/>
    <col min="13" max="13" width="10.85546875" bestFit="1" customWidth="1"/>
    <col min="14" max="21" width="6" bestFit="1" customWidth="1"/>
    <col min="22" max="23" width="7" bestFit="1" customWidth="1"/>
  </cols>
  <sheetData>
    <row r="1" spans="1:23">
      <c r="A1" t="s">
        <v>5</v>
      </c>
    </row>
    <row r="10" spans="1:23" ht="18.75">
      <c r="A10" s="65"/>
      <c r="B10" s="65"/>
      <c r="C10" s="65"/>
      <c r="D10" s="65"/>
      <c r="E10" s="65"/>
      <c r="F10" s="65"/>
      <c r="G10" s="65"/>
      <c r="H10" s="65"/>
      <c r="I10" s="65"/>
      <c r="J10" s="65"/>
      <c r="L10" s="1"/>
    </row>
    <row r="11" spans="1:23" ht="18.75">
      <c r="A11" s="65" t="s">
        <v>16</v>
      </c>
      <c r="B11" s="65"/>
      <c r="C11" s="65"/>
      <c r="D11" s="65"/>
      <c r="E11" s="65"/>
      <c r="F11" s="65"/>
      <c r="G11" s="65"/>
      <c r="H11" s="65"/>
      <c r="I11" s="65"/>
      <c r="J11" s="65"/>
      <c r="L11" s="2"/>
    </row>
    <row r="12" spans="1:23" ht="18.75">
      <c r="A12" s="65" t="s">
        <v>10</v>
      </c>
      <c r="B12" s="65"/>
      <c r="C12" s="65"/>
      <c r="D12" s="65"/>
      <c r="E12" s="65"/>
      <c r="F12" s="65"/>
      <c r="G12" s="65"/>
      <c r="H12" s="65"/>
      <c r="I12" s="65"/>
      <c r="J12" s="65"/>
      <c r="L12" s="2"/>
    </row>
    <row r="13" spans="1:23" ht="15.75">
      <c r="A13" s="66" t="s">
        <v>17</v>
      </c>
      <c r="B13" s="66"/>
      <c r="C13" s="66"/>
      <c r="D13" s="66"/>
      <c r="E13" s="66"/>
      <c r="F13" s="66"/>
      <c r="G13" s="66"/>
      <c r="H13" s="66"/>
      <c r="I13" s="66"/>
      <c r="J13" s="66"/>
      <c r="L13" s="2"/>
    </row>
    <row r="14" spans="1:23">
      <c r="A14" s="67" t="s">
        <v>0</v>
      </c>
      <c r="B14" s="67"/>
      <c r="C14" s="67"/>
      <c r="D14" s="67"/>
      <c r="E14" s="67"/>
      <c r="F14" s="67"/>
      <c r="G14" s="67"/>
      <c r="H14" s="67"/>
      <c r="I14" s="67"/>
      <c r="J14" s="67"/>
      <c r="L14" s="2"/>
    </row>
    <row r="15" spans="1:23">
      <c r="A15" s="10"/>
      <c r="B15" s="10"/>
      <c r="C15" s="10"/>
      <c r="D15" s="10"/>
      <c r="E15" s="63" t="s">
        <v>14</v>
      </c>
      <c r="F15" s="64"/>
      <c r="G15" s="64"/>
      <c r="H15" s="64"/>
      <c r="I15" s="13"/>
      <c r="J15" s="10"/>
      <c r="L15" s="2"/>
    </row>
    <row r="16" spans="1:23" ht="31.5">
      <c r="A16" s="27" t="s">
        <v>1</v>
      </c>
      <c r="B16" s="28" t="s">
        <v>6</v>
      </c>
      <c r="C16" s="28" t="s">
        <v>18</v>
      </c>
      <c r="D16" s="28" t="s">
        <v>9</v>
      </c>
      <c r="E16" s="28" t="s">
        <v>7</v>
      </c>
      <c r="F16" s="28" t="s">
        <v>11</v>
      </c>
      <c r="G16" s="28" t="s">
        <v>12</v>
      </c>
      <c r="H16" s="28" t="s">
        <v>13</v>
      </c>
      <c r="I16" s="28" t="s">
        <v>15</v>
      </c>
      <c r="J16" s="28" t="s">
        <v>8</v>
      </c>
      <c r="V16" s="5"/>
      <c r="W16" s="5"/>
    </row>
    <row r="17" spans="1:23" ht="15.75">
      <c r="A17" s="29"/>
      <c r="B17" s="30"/>
      <c r="C17" s="11"/>
      <c r="D17" s="11"/>
      <c r="E17" s="30"/>
      <c r="F17" s="30"/>
      <c r="G17" s="30"/>
      <c r="H17" s="30"/>
      <c r="I17" s="30"/>
      <c r="J17" s="30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 s="29" t="s">
        <v>2</v>
      </c>
      <c r="B18" s="31"/>
      <c r="C18" s="30">
        <v>24358931</v>
      </c>
      <c r="D18" s="31"/>
      <c r="E18" s="30">
        <f>+E19+E35+E64</f>
        <v>3688269</v>
      </c>
      <c r="F18" s="30">
        <f>+F19+F35+F64</f>
        <v>4499795</v>
      </c>
      <c r="G18" s="30">
        <f>+G19+G35+G64</f>
        <v>5094945</v>
      </c>
      <c r="H18" s="30">
        <f>+H19+H35+H64</f>
        <v>4449027</v>
      </c>
      <c r="I18" s="30">
        <f>+I19+I35+I64+I85</f>
        <v>6101255</v>
      </c>
      <c r="J18" s="30">
        <f>+E18+F18+G18+H18+I18</f>
        <v>23833291</v>
      </c>
      <c r="K18" s="5"/>
      <c r="N18" s="4"/>
    </row>
    <row r="19" spans="1:23">
      <c r="A19" s="29" t="s">
        <v>19</v>
      </c>
      <c r="B19" s="31"/>
      <c r="C19" s="32">
        <v>15579137</v>
      </c>
      <c r="D19" s="33">
        <f>SUM(D20:D27)</f>
        <v>0</v>
      </c>
      <c r="E19" s="33">
        <v>2924955</v>
      </c>
      <c r="F19" s="33">
        <v>2955589</v>
      </c>
      <c r="G19" s="33">
        <v>3152157</v>
      </c>
      <c r="H19" s="33">
        <v>3165028</v>
      </c>
      <c r="I19" s="33">
        <f>+I20+I23+I26+I29+I31</f>
        <v>3133567</v>
      </c>
      <c r="J19" s="30">
        <f t="shared" ref="J19:J82" si="0">+E19+F19+G19+H19+I19</f>
        <v>15331296</v>
      </c>
      <c r="K19" s="5"/>
      <c r="N19" s="4"/>
    </row>
    <row r="20" spans="1:23">
      <c r="A20" s="34" t="s">
        <v>20</v>
      </c>
      <c r="B20" s="31"/>
      <c r="C20" s="32">
        <v>11437750</v>
      </c>
      <c r="D20" s="31">
        <v>0</v>
      </c>
      <c r="E20" s="33">
        <v>2175450</v>
      </c>
      <c r="F20" s="33">
        <v>2190450</v>
      </c>
      <c r="G20" s="33">
        <v>2360950</v>
      </c>
      <c r="H20" s="33">
        <v>1829450</v>
      </c>
      <c r="I20" s="33">
        <f>+[1]Ejec.Mayo!$N$22</f>
        <v>2336450</v>
      </c>
      <c r="J20" s="30">
        <f t="shared" si="0"/>
        <v>10892750</v>
      </c>
    </row>
    <row r="21" spans="1:23">
      <c r="A21" s="35" t="s">
        <v>21</v>
      </c>
      <c r="B21" s="36"/>
      <c r="C21" s="14">
        <v>8806750</v>
      </c>
      <c r="D21" s="31">
        <v>0</v>
      </c>
      <c r="E21" s="37">
        <v>1740450</v>
      </c>
      <c r="F21" s="37">
        <v>1705450</v>
      </c>
      <c r="G21" s="37">
        <v>1739950</v>
      </c>
      <c r="H21" s="37">
        <v>1829450</v>
      </c>
      <c r="I21" s="37">
        <f>+[1]Ejec.Mayo!$N$23</f>
        <v>1791450</v>
      </c>
      <c r="J21" s="38">
        <f t="shared" si="0"/>
        <v>8806750</v>
      </c>
    </row>
    <row r="22" spans="1:23">
      <c r="A22" s="35" t="s">
        <v>32</v>
      </c>
      <c r="B22" s="36"/>
      <c r="C22" s="14">
        <v>2631000</v>
      </c>
      <c r="D22" s="31"/>
      <c r="E22" s="37">
        <v>435000</v>
      </c>
      <c r="F22" s="37">
        <v>485000</v>
      </c>
      <c r="G22" s="37">
        <v>621000</v>
      </c>
      <c r="H22" s="37">
        <v>545000</v>
      </c>
      <c r="I22" s="37">
        <f>+[1]Ejec.Mayo!$N$24</f>
        <v>545000</v>
      </c>
      <c r="J22" s="38">
        <f t="shared" si="0"/>
        <v>2631000</v>
      </c>
    </row>
    <row r="23" spans="1:23">
      <c r="A23" s="34" t="s">
        <v>33</v>
      </c>
      <c r="B23" s="36"/>
      <c r="C23" s="15">
        <v>1921000</v>
      </c>
      <c r="D23" s="31"/>
      <c r="E23" s="39">
        <v>323044</v>
      </c>
      <c r="F23" s="39">
        <v>336550</v>
      </c>
      <c r="G23" s="39">
        <v>336550</v>
      </c>
      <c r="H23" s="39">
        <v>336550</v>
      </c>
      <c r="I23" s="39">
        <f>+[1]Ejec.Mayo!$N$25</f>
        <v>343159</v>
      </c>
      <c r="J23" s="30">
        <f t="shared" si="0"/>
        <v>1675853</v>
      </c>
      <c r="K23" s="5"/>
    </row>
    <row r="24" spans="1:23" ht="18.75" customHeight="1">
      <c r="A24" s="40" t="s">
        <v>22</v>
      </c>
      <c r="B24" s="36"/>
      <c r="C24" s="14">
        <v>1102500</v>
      </c>
      <c r="D24" s="31"/>
      <c r="E24" s="37">
        <v>160944</v>
      </c>
      <c r="F24" s="37">
        <v>174450</v>
      </c>
      <c r="G24" s="37">
        <v>174450</v>
      </c>
      <c r="H24" s="37">
        <v>174450</v>
      </c>
      <c r="I24" s="37">
        <f>+[1]Ejec.Mayo!$N$26</f>
        <v>173059</v>
      </c>
      <c r="J24" s="38">
        <f t="shared" si="0"/>
        <v>857353</v>
      </c>
      <c r="K24" s="7"/>
    </row>
    <row r="25" spans="1:23" ht="18.75" customHeight="1">
      <c r="A25" s="40" t="s">
        <v>34</v>
      </c>
      <c r="B25" s="36"/>
      <c r="C25" s="14">
        <v>810500</v>
      </c>
      <c r="D25" s="31"/>
      <c r="E25" s="37">
        <v>162100</v>
      </c>
      <c r="F25" s="37">
        <v>162100</v>
      </c>
      <c r="G25" s="37">
        <v>162100</v>
      </c>
      <c r="H25" s="37">
        <v>162100</v>
      </c>
      <c r="I25" s="37">
        <f>+[1]Ejec.Mayo!$N$27</f>
        <v>170100</v>
      </c>
      <c r="J25" s="38">
        <f t="shared" si="0"/>
        <v>818500</v>
      </c>
      <c r="K25" s="5"/>
    </row>
    <row r="26" spans="1:23" s="9" customFormat="1" ht="18" customHeight="1">
      <c r="A26" s="29" t="s">
        <v>23</v>
      </c>
      <c r="B26" s="41"/>
      <c r="C26" s="15">
        <v>500000</v>
      </c>
      <c r="D26" s="42">
        <v>0</v>
      </c>
      <c r="E26" s="39">
        <v>100000</v>
      </c>
      <c r="F26" s="39">
        <v>100000</v>
      </c>
      <c r="G26" s="39">
        <v>100000</v>
      </c>
      <c r="H26" s="39">
        <v>100000</v>
      </c>
      <c r="I26" s="39">
        <f>+I27+I28</f>
        <v>100000</v>
      </c>
      <c r="J26" s="30">
        <f t="shared" si="0"/>
        <v>500000</v>
      </c>
      <c r="K26" s="17"/>
    </row>
    <row r="27" spans="1:23" s="8" customFormat="1">
      <c r="A27" s="43" t="s">
        <v>24</v>
      </c>
      <c r="B27" s="44"/>
      <c r="C27" s="14">
        <v>250000</v>
      </c>
      <c r="D27" s="45">
        <v>0</v>
      </c>
      <c r="E27" s="46">
        <v>50000</v>
      </c>
      <c r="F27" s="46">
        <v>50000</v>
      </c>
      <c r="G27" s="46">
        <v>50000</v>
      </c>
      <c r="H27" s="46">
        <v>50000</v>
      </c>
      <c r="I27" s="46">
        <f>+[1]Ejec.Mayo!$N$29</f>
        <v>50000</v>
      </c>
      <c r="J27" s="38">
        <f t="shared" si="0"/>
        <v>250000</v>
      </c>
      <c r="K27" s="18"/>
    </row>
    <row r="28" spans="1:23">
      <c r="A28" s="47" t="s">
        <v>25</v>
      </c>
      <c r="B28" s="36"/>
      <c r="C28" s="48">
        <v>250000</v>
      </c>
      <c r="D28" s="39">
        <f>SUM(D31:D41)</f>
        <v>0</v>
      </c>
      <c r="E28" s="49">
        <v>50000</v>
      </c>
      <c r="F28" s="46">
        <v>50000</v>
      </c>
      <c r="G28" s="46">
        <v>50000</v>
      </c>
      <c r="H28" s="46">
        <v>50000</v>
      </c>
      <c r="I28" s="49">
        <f>+[1]Ejec.Mayo!$N$30</f>
        <v>50000</v>
      </c>
      <c r="J28" s="38">
        <f t="shared" si="0"/>
        <v>250000</v>
      </c>
    </row>
    <row r="29" spans="1:23">
      <c r="A29" s="29" t="s">
        <v>76</v>
      </c>
      <c r="B29" s="36"/>
      <c r="C29" s="15">
        <v>3046</v>
      </c>
      <c r="D29" s="39"/>
      <c r="E29" s="49">
        <v>0</v>
      </c>
      <c r="F29" s="46">
        <v>0</v>
      </c>
      <c r="G29" s="46">
        <v>0</v>
      </c>
      <c r="H29" s="39">
        <v>0</v>
      </c>
      <c r="I29" s="39">
        <f>+I30</f>
        <v>3046</v>
      </c>
      <c r="J29" s="30">
        <f t="shared" si="0"/>
        <v>3046</v>
      </c>
    </row>
    <row r="30" spans="1:23">
      <c r="A30" s="47" t="s">
        <v>77</v>
      </c>
      <c r="B30" s="36"/>
      <c r="C30" s="48">
        <v>3046</v>
      </c>
      <c r="D30" s="39"/>
      <c r="E30" s="49">
        <v>0</v>
      </c>
      <c r="F30" s="46">
        <v>0</v>
      </c>
      <c r="G30" s="46">
        <v>0</v>
      </c>
      <c r="H30" s="49">
        <v>0</v>
      </c>
      <c r="I30" s="49">
        <f>+[1]Ejec.Mayo!$N$32</f>
        <v>3046</v>
      </c>
      <c r="J30" s="38">
        <f t="shared" si="0"/>
        <v>3046</v>
      </c>
    </row>
    <row r="31" spans="1:23">
      <c r="A31" s="34" t="s">
        <v>35</v>
      </c>
      <c r="B31" s="36"/>
      <c r="C31" s="15">
        <v>1717341</v>
      </c>
      <c r="D31" s="31">
        <v>0</v>
      </c>
      <c r="E31" s="39">
        <v>326461</v>
      </c>
      <c r="F31" s="39">
        <v>328589</v>
      </c>
      <c r="G31" s="39">
        <v>354657</v>
      </c>
      <c r="H31" s="39">
        <v>354028</v>
      </c>
      <c r="I31" s="39">
        <f>+[1]Ejec.Mayo!$N$33</f>
        <v>350912</v>
      </c>
      <c r="J31" s="30">
        <f t="shared" si="0"/>
        <v>1714647</v>
      </c>
    </row>
    <row r="32" spans="1:23">
      <c r="A32" s="40" t="s">
        <v>26</v>
      </c>
      <c r="B32" s="36"/>
      <c r="C32" s="14">
        <v>797686</v>
      </c>
      <c r="D32" s="31">
        <v>0</v>
      </c>
      <c r="E32" s="37">
        <v>151590</v>
      </c>
      <c r="F32" s="37">
        <v>152653</v>
      </c>
      <c r="G32" s="37">
        <v>164741</v>
      </c>
      <c r="H32" s="37">
        <v>163004</v>
      </c>
      <c r="I32" s="37">
        <f>+[1]Ejec.Mayo!$N$34</f>
        <v>163004</v>
      </c>
      <c r="J32" s="38">
        <f t="shared" si="0"/>
        <v>794992</v>
      </c>
    </row>
    <row r="33" spans="1:12">
      <c r="A33" s="35" t="s">
        <v>27</v>
      </c>
      <c r="B33" s="36"/>
      <c r="C33" s="14">
        <v>812080</v>
      </c>
      <c r="D33" s="31">
        <v>0</v>
      </c>
      <c r="E33" s="37">
        <v>154457</v>
      </c>
      <c r="F33" s="37">
        <v>155522</v>
      </c>
      <c r="G33" s="37">
        <v>167627</v>
      </c>
      <c r="H33" s="37">
        <v>168586</v>
      </c>
      <c r="I33" s="37">
        <f>+[1]Ejec.Mayo!$N$35</f>
        <v>165888</v>
      </c>
      <c r="J33" s="38">
        <f t="shared" si="0"/>
        <v>812080</v>
      </c>
    </row>
    <row r="34" spans="1:12" ht="18" customHeight="1">
      <c r="A34" s="35" t="s">
        <v>28</v>
      </c>
      <c r="B34" s="36"/>
      <c r="C34" s="14">
        <v>107575</v>
      </c>
      <c r="D34" s="31">
        <v>0</v>
      </c>
      <c r="E34" s="37">
        <v>20414</v>
      </c>
      <c r="F34" s="37">
        <v>20414</v>
      </c>
      <c r="G34" s="37">
        <v>22289</v>
      </c>
      <c r="H34" s="37">
        <v>22438</v>
      </c>
      <c r="I34" s="37">
        <f>+[1]Ejec.Mayo!$N$36</f>
        <v>22020</v>
      </c>
      <c r="J34" s="38">
        <f t="shared" si="0"/>
        <v>107575</v>
      </c>
      <c r="L34" s="5"/>
    </row>
    <row r="35" spans="1:12">
      <c r="A35" s="34" t="s">
        <v>29</v>
      </c>
      <c r="B35" s="36"/>
      <c r="C35" s="12">
        <v>6906531</v>
      </c>
      <c r="D35" s="31">
        <v>0</v>
      </c>
      <c r="E35" s="39">
        <v>624841</v>
      </c>
      <c r="F35" s="39">
        <v>972595</v>
      </c>
      <c r="G35" s="39">
        <v>1527142</v>
      </c>
      <c r="H35" s="39">
        <v>1098075</v>
      </c>
      <c r="I35" s="39">
        <f>+[1]Ejec.Mayo!$N$37</f>
        <v>2454179</v>
      </c>
      <c r="J35" s="30">
        <f t="shared" si="0"/>
        <v>6676832</v>
      </c>
      <c r="K35" s="5"/>
    </row>
    <row r="36" spans="1:12">
      <c r="A36" s="34" t="s">
        <v>30</v>
      </c>
      <c r="B36" s="36"/>
      <c r="C36" s="15">
        <v>732591</v>
      </c>
      <c r="D36" s="31">
        <v>0</v>
      </c>
      <c r="E36" s="39">
        <v>4901</v>
      </c>
      <c r="F36" s="39">
        <v>153290</v>
      </c>
      <c r="G36" s="39">
        <v>200765</v>
      </c>
      <c r="H36" s="39">
        <v>166567</v>
      </c>
      <c r="I36" s="39">
        <f>+I37+I38+I39+I40</f>
        <v>177291</v>
      </c>
      <c r="J36" s="30">
        <f t="shared" si="0"/>
        <v>702814</v>
      </c>
    </row>
    <row r="37" spans="1:12">
      <c r="A37" s="35" t="s">
        <v>56</v>
      </c>
      <c r="B37" s="36"/>
      <c r="C37" s="14">
        <v>540924</v>
      </c>
      <c r="D37" s="31"/>
      <c r="E37" s="37">
        <v>0</v>
      </c>
      <c r="F37" s="37">
        <v>114796</v>
      </c>
      <c r="G37" s="37">
        <v>164432</v>
      </c>
      <c r="H37" s="37">
        <v>119410</v>
      </c>
      <c r="I37" s="37">
        <f>+[1]Ejec.Mayo!$N$39</f>
        <v>121141</v>
      </c>
      <c r="J37" s="38">
        <f t="shared" si="0"/>
        <v>519779</v>
      </c>
      <c r="K37" s="5"/>
    </row>
    <row r="38" spans="1:12">
      <c r="A38" s="35" t="s">
        <v>57</v>
      </c>
      <c r="B38" s="36"/>
      <c r="C38" s="14">
        <v>129332</v>
      </c>
      <c r="D38" s="31"/>
      <c r="E38" s="37">
        <v>0</v>
      </c>
      <c r="F38" s="37">
        <v>33593</v>
      </c>
      <c r="G38" s="37">
        <v>36333</v>
      </c>
      <c r="H38" s="37">
        <v>41340</v>
      </c>
      <c r="I38" s="37">
        <f>+[1]Ejec.Mayo!$N$40</f>
        <v>52949</v>
      </c>
      <c r="J38" s="38">
        <f t="shared" si="0"/>
        <v>164215</v>
      </c>
    </row>
    <row r="39" spans="1:12">
      <c r="A39" s="35" t="s">
        <v>31</v>
      </c>
      <c r="B39" s="36"/>
      <c r="C39" s="14">
        <v>6445</v>
      </c>
      <c r="D39" s="31">
        <v>0</v>
      </c>
      <c r="E39" s="37">
        <v>2309</v>
      </c>
      <c r="F39" s="37">
        <v>2309</v>
      </c>
      <c r="G39" s="37">
        <v>0</v>
      </c>
      <c r="H39" s="37">
        <v>1218</v>
      </c>
      <c r="I39" s="37">
        <f>+[1]Ejec.Mayo!$N$41</f>
        <v>609</v>
      </c>
      <c r="J39" s="38">
        <f t="shared" si="0"/>
        <v>6445</v>
      </c>
    </row>
    <row r="40" spans="1:12">
      <c r="A40" s="35" t="s">
        <v>36</v>
      </c>
      <c r="B40" s="36"/>
      <c r="C40" s="14">
        <v>12375</v>
      </c>
      <c r="D40" s="31">
        <v>0</v>
      </c>
      <c r="E40" s="37">
        <v>2592</v>
      </c>
      <c r="F40" s="37">
        <v>2592</v>
      </c>
      <c r="G40" s="37">
        <v>0</v>
      </c>
      <c r="H40" s="37">
        <v>4599</v>
      </c>
      <c r="I40" s="37">
        <f>+[1]Ejec.Mayo!$N$42</f>
        <v>2592</v>
      </c>
      <c r="J40" s="38">
        <f t="shared" si="0"/>
        <v>12375</v>
      </c>
      <c r="K40" s="5"/>
    </row>
    <row r="41" spans="1:12">
      <c r="A41" s="50" t="s">
        <v>37</v>
      </c>
      <c r="B41" s="36"/>
      <c r="C41" s="15">
        <v>190098</v>
      </c>
      <c r="D41" s="31">
        <v>0</v>
      </c>
      <c r="E41" s="39">
        <v>10932</v>
      </c>
      <c r="F41" s="39">
        <v>178354</v>
      </c>
      <c r="G41" s="39">
        <v>329</v>
      </c>
      <c r="H41" s="39">
        <f>+H42+H43</f>
        <v>0</v>
      </c>
      <c r="I41" s="39">
        <f>+I42+I43</f>
        <v>0</v>
      </c>
      <c r="J41" s="30">
        <f t="shared" si="0"/>
        <v>189615</v>
      </c>
      <c r="K41" s="5"/>
    </row>
    <row r="42" spans="1:12">
      <c r="A42" s="51" t="s">
        <v>58</v>
      </c>
      <c r="B42" s="36"/>
      <c r="C42" s="14">
        <v>93014</v>
      </c>
      <c r="D42" s="31"/>
      <c r="E42" s="49">
        <v>0</v>
      </c>
      <c r="F42" s="37">
        <v>89072</v>
      </c>
      <c r="G42" s="37">
        <v>0</v>
      </c>
      <c r="H42" s="37">
        <v>0</v>
      </c>
      <c r="I42" s="37">
        <v>0</v>
      </c>
      <c r="J42" s="38">
        <f t="shared" si="0"/>
        <v>89072</v>
      </c>
      <c r="K42" s="5"/>
    </row>
    <row r="43" spans="1:12">
      <c r="A43" s="47" t="s">
        <v>38</v>
      </c>
      <c r="B43" s="36"/>
      <c r="C43" s="48">
        <v>97084</v>
      </c>
      <c r="D43" s="39">
        <f>SUM(D46:D57)</f>
        <v>0</v>
      </c>
      <c r="E43" s="49">
        <v>10932</v>
      </c>
      <c r="F43" s="49">
        <v>84964</v>
      </c>
      <c r="G43" s="49">
        <v>329</v>
      </c>
      <c r="H43" s="49">
        <v>0</v>
      </c>
      <c r="I43" s="39">
        <v>0</v>
      </c>
      <c r="J43" s="38">
        <f t="shared" si="0"/>
        <v>96225</v>
      </c>
    </row>
    <row r="44" spans="1:12">
      <c r="A44" s="29" t="s">
        <v>78</v>
      </c>
      <c r="B44" s="36"/>
      <c r="C44" s="15">
        <v>945828</v>
      </c>
      <c r="D44" s="39"/>
      <c r="E44" s="49">
        <v>0</v>
      </c>
      <c r="F44" s="49">
        <v>0</v>
      </c>
      <c r="G44" s="49">
        <v>0</v>
      </c>
      <c r="H44" s="49">
        <v>0</v>
      </c>
      <c r="I44" s="39">
        <f>+I45</f>
        <v>945828</v>
      </c>
      <c r="J44" s="30">
        <f t="shared" si="0"/>
        <v>945828</v>
      </c>
      <c r="K44" s="5"/>
    </row>
    <row r="45" spans="1:12">
      <c r="A45" s="47" t="s">
        <v>79</v>
      </c>
      <c r="B45" s="36"/>
      <c r="C45" s="48">
        <v>945828</v>
      </c>
      <c r="D45" s="39"/>
      <c r="E45" s="49">
        <v>0</v>
      </c>
      <c r="F45" s="49">
        <v>0</v>
      </c>
      <c r="G45" s="49">
        <v>0</v>
      </c>
      <c r="H45" s="49">
        <v>0</v>
      </c>
      <c r="I45" s="49">
        <f>+[1]Ejec.Mayo!$N$44</f>
        <v>945828</v>
      </c>
      <c r="J45" s="38">
        <f t="shared" si="0"/>
        <v>945828</v>
      </c>
    </row>
    <row r="46" spans="1:12">
      <c r="A46" s="50" t="s">
        <v>39</v>
      </c>
      <c r="B46" s="36"/>
      <c r="C46" s="15">
        <v>608419</v>
      </c>
      <c r="D46" s="31">
        <v>0</v>
      </c>
      <c r="E46" s="39">
        <v>5189</v>
      </c>
      <c r="F46" s="39">
        <v>4111</v>
      </c>
      <c r="G46" s="39">
        <v>338052</v>
      </c>
      <c r="H46" s="39">
        <v>692</v>
      </c>
      <c r="I46" s="39">
        <f>+[1]Ejec.Mayo!$N$45</f>
        <v>241079</v>
      </c>
      <c r="J46" s="30">
        <f t="shared" si="0"/>
        <v>589123</v>
      </c>
    </row>
    <row r="47" spans="1:12">
      <c r="A47" s="35" t="s">
        <v>40</v>
      </c>
      <c r="B47" s="36"/>
      <c r="C47" s="14">
        <v>608419</v>
      </c>
      <c r="D47" s="31">
        <v>0</v>
      </c>
      <c r="E47" s="37">
        <v>5189</v>
      </c>
      <c r="F47" s="37">
        <v>4111</v>
      </c>
      <c r="G47" s="37">
        <v>338052</v>
      </c>
      <c r="H47" s="37">
        <v>692</v>
      </c>
      <c r="I47" s="37">
        <f>+[1]Ejec.Mayo!$N$46</f>
        <v>241079</v>
      </c>
      <c r="J47" s="38">
        <f t="shared" si="0"/>
        <v>589123</v>
      </c>
    </row>
    <row r="48" spans="1:12">
      <c r="A48" s="50" t="s">
        <v>41</v>
      </c>
      <c r="B48" s="36"/>
      <c r="C48" s="15">
        <v>2447362</v>
      </c>
      <c r="D48" s="31">
        <v>0</v>
      </c>
      <c r="E48" s="39">
        <v>418209</v>
      </c>
      <c r="F48" s="39">
        <v>424231</v>
      </c>
      <c r="G48" s="39">
        <v>494839</v>
      </c>
      <c r="H48" s="39">
        <v>508073</v>
      </c>
      <c r="I48" s="39">
        <f>+[1]Ejec.Mayo!$N$47</f>
        <v>498309</v>
      </c>
      <c r="J48" s="30">
        <f t="shared" si="0"/>
        <v>2343661</v>
      </c>
    </row>
    <row r="49" spans="1:11" ht="32.25" customHeight="1">
      <c r="A49" s="35" t="s">
        <v>42</v>
      </c>
      <c r="B49" s="36"/>
      <c r="C49" s="14">
        <v>2436742</v>
      </c>
      <c r="D49" s="31">
        <v>0</v>
      </c>
      <c r="E49" s="37">
        <v>418209</v>
      </c>
      <c r="F49" s="37">
        <v>424231</v>
      </c>
      <c r="G49" s="37">
        <v>494839</v>
      </c>
      <c r="H49" s="37">
        <v>497903</v>
      </c>
      <c r="I49" s="37">
        <f>+[1]Ejec.Mayo!$N$48</f>
        <v>498309</v>
      </c>
      <c r="J49" s="38">
        <f t="shared" si="0"/>
        <v>2333491</v>
      </c>
    </row>
    <row r="50" spans="1:11" ht="32.25" customHeight="1">
      <c r="A50" s="35" t="s">
        <v>71</v>
      </c>
      <c r="B50" s="36"/>
      <c r="C50" s="14">
        <v>10620</v>
      </c>
      <c r="D50" s="31"/>
      <c r="E50" s="37">
        <v>0</v>
      </c>
      <c r="F50" s="37">
        <v>0</v>
      </c>
      <c r="G50" s="37">
        <v>0</v>
      </c>
      <c r="H50" s="37">
        <v>10170</v>
      </c>
      <c r="I50" s="37">
        <v>0</v>
      </c>
      <c r="J50" s="38">
        <f t="shared" si="0"/>
        <v>10170</v>
      </c>
    </row>
    <row r="51" spans="1:11">
      <c r="A51" s="50" t="s">
        <v>43</v>
      </c>
      <c r="B51" s="36"/>
      <c r="C51" s="15">
        <f>+[2]EJEC.ENERO!$M$45+[3]EJEC.FEBRERO!$M$48+'[4]EJEC. MARZO'!$M$45+[5]Ejec.Abril!$M$46+[1]Ejec.Mayo!$M$49</f>
        <v>1115375</v>
      </c>
      <c r="D51" s="31">
        <v>0</v>
      </c>
      <c r="E51" s="39">
        <v>180003</v>
      </c>
      <c r="F51" s="39">
        <v>180003</v>
      </c>
      <c r="G51" s="39">
        <v>325264</v>
      </c>
      <c r="H51" s="39">
        <v>187352</v>
      </c>
      <c r="I51" s="39">
        <f>+[1]Ejec.Mayo!$N$49</f>
        <v>188065</v>
      </c>
      <c r="J51" s="30">
        <f t="shared" si="0"/>
        <v>1060687</v>
      </c>
    </row>
    <row r="52" spans="1:11">
      <c r="A52" s="35" t="s">
        <v>66</v>
      </c>
      <c r="B52" s="36"/>
      <c r="C52" s="16">
        <f>+'[4]EJEC. MARZO'!$M$46</f>
        <v>140192</v>
      </c>
      <c r="D52" s="31"/>
      <c r="E52" s="39">
        <v>0</v>
      </c>
      <c r="F52" s="39">
        <v>0</v>
      </c>
      <c r="G52" s="37">
        <v>134150</v>
      </c>
      <c r="H52" s="37">
        <v>0</v>
      </c>
      <c r="I52" s="37">
        <v>0</v>
      </c>
      <c r="J52" s="38">
        <f t="shared" si="0"/>
        <v>134150</v>
      </c>
    </row>
    <row r="53" spans="1:11">
      <c r="A53" s="35" t="s">
        <v>44</v>
      </c>
      <c r="B53" s="36"/>
      <c r="C53" s="14">
        <f>+[2]EJEC.ENERO!$M$46+[3]EJEC.FEBRERO!$M$49+'[4]EJEC. MARZO'!$M$47+[5]Ejec.Abril!$M$47+[1]Ejec.Mayo!$M$50</f>
        <v>975183</v>
      </c>
      <c r="D53" s="31">
        <v>0</v>
      </c>
      <c r="E53" s="37">
        <v>180003</v>
      </c>
      <c r="F53" s="37">
        <v>180003</v>
      </c>
      <c r="G53" s="37">
        <v>191114</v>
      </c>
      <c r="H53" s="37">
        <v>187352</v>
      </c>
      <c r="I53" s="37">
        <f>+[1]Ejec.Mayo!$N$50</f>
        <v>188065</v>
      </c>
      <c r="J53" s="38">
        <f t="shared" si="0"/>
        <v>926537</v>
      </c>
    </row>
    <row r="54" spans="1:11">
      <c r="A54" s="34" t="s">
        <v>45</v>
      </c>
      <c r="B54" s="36"/>
      <c r="C54" s="15">
        <f>+[2]EJEC.ENERO!$M$47+[3]EJEC.FEBRERO!$M$50</f>
        <v>34674</v>
      </c>
      <c r="D54" s="31">
        <v>0</v>
      </c>
      <c r="E54" s="39">
        <v>2500</v>
      </c>
      <c r="F54" s="39">
        <v>31149</v>
      </c>
      <c r="G54" s="39">
        <f>+G55+G56</f>
        <v>0</v>
      </c>
      <c r="H54" s="39">
        <v>190473</v>
      </c>
      <c r="I54" s="39">
        <f>+I55+I56</f>
        <v>108315</v>
      </c>
      <c r="J54" s="30">
        <f t="shared" si="0"/>
        <v>332437</v>
      </c>
    </row>
    <row r="55" spans="1:11">
      <c r="A55" s="52" t="s">
        <v>46</v>
      </c>
      <c r="B55" s="36"/>
      <c r="C55" s="14">
        <v>66714</v>
      </c>
      <c r="D55" s="31"/>
      <c r="E55" s="37">
        <v>2500</v>
      </c>
      <c r="F55" s="37">
        <v>2500</v>
      </c>
      <c r="G55" s="37">
        <v>0</v>
      </c>
      <c r="H55" s="37">
        <v>59099</v>
      </c>
      <c r="I55" s="37">
        <v>0</v>
      </c>
      <c r="J55" s="38">
        <f t="shared" si="0"/>
        <v>64099</v>
      </c>
    </row>
    <row r="56" spans="1:11">
      <c r="A56" s="52" t="s">
        <v>59</v>
      </c>
      <c r="B56" s="36"/>
      <c r="C56" s="14">
        <v>279659</v>
      </c>
      <c r="D56" s="31"/>
      <c r="E56" s="37">
        <v>0</v>
      </c>
      <c r="F56" s="37">
        <v>28649</v>
      </c>
      <c r="G56" s="37">
        <v>0</v>
      </c>
      <c r="H56" s="37">
        <v>131374</v>
      </c>
      <c r="I56" s="37">
        <f>+[1]Ejec.Mayo!$N$52</f>
        <v>108315</v>
      </c>
      <c r="J56" s="38">
        <f t="shared" si="0"/>
        <v>268338</v>
      </c>
    </row>
    <row r="57" spans="1:11">
      <c r="A57" s="34" t="s">
        <v>47</v>
      </c>
      <c r="B57" s="53"/>
      <c r="C57" s="15">
        <f>+[2]EJEC.ENERO!$M$49+[3]EJEC.FEBRERO!$M$53+'[4]EJEC. MARZO'!$M$48+[5]Ejec.Abril!$M$51+[1]Ejec.Mayo!$M$53</f>
        <v>520485</v>
      </c>
      <c r="D57" s="31">
        <v>0</v>
      </c>
      <c r="E57" s="39">
        <v>3107</v>
      </c>
      <c r="F57" s="39">
        <v>5775</v>
      </c>
      <c r="G57" s="39">
        <v>167893</v>
      </c>
      <c r="H57" s="39">
        <v>44918</v>
      </c>
      <c r="I57" s="39">
        <f>+I58+I60+I63+I59+I61+I62</f>
        <v>295292</v>
      </c>
      <c r="J57" s="30">
        <f t="shared" si="0"/>
        <v>516985</v>
      </c>
    </row>
    <row r="58" spans="1:11" s="6" customFormat="1">
      <c r="A58" s="35" t="s">
        <v>48</v>
      </c>
      <c r="B58" s="53"/>
      <c r="C58" s="48">
        <f>+[2]EJEC.ENERO!$M$50+[3]EJEC.FEBRERO!$M$54+'[4]EJEC. MARZO'!$M$49+[5]Ejec.Abril!$M$52+[1]Ejec.Mayo!$M$54</f>
        <v>19334</v>
      </c>
      <c r="D58" s="39">
        <f>SUM(D64:D80)</f>
        <v>0</v>
      </c>
      <c r="E58" s="49">
        <v>3107</v>
      </c>
      <c r="F58" s="49">
        <v>3525</v>
      </c>
      <c r="G58" s="49">
        <v>4659</v>
      </c>
      <c r="H58" s="49">
        <v>3018</v>
      </c>
      <c r="I58" s="49">
        <f>+[1]Ejec.Mayo!$N$54</f>
        <v>5025</v>
      </c>
      <c r="J58" s="38">
        <f t="shared" si="0"/>
        <v>19334</v>
      </c>
    </row>
    <row r="59" spans="1:11" s="6" customFormat="1">
      <c r="A59" s="35" t="s">
        <v>67</v>
      </c>
      <c r="B59" s="53"/>
      <c r="C59" s="48">
        <v>18000</v>
      </c>
      <c r="D59" s="39"/>
      <c r="E59" s="49">
        <v>0</v>
      </c>
      <c r="F59" s="49">
        <v>0</v>
      </c>
      <c r="G59" s="49">
        <v>18000</v>
      </c>
      <c r="H59" s="49">
        <v>0</v>
      </c>
      <c r="I59" s="49">
        <v>0</v>
      </c>
      <c r="J59" s="38">
        <f t="shared" si="0"/>
        <v>18000</v>
      </c>
    </row>
    <row r="60" spans="1:11" s="6" customFormat="1">
      <c r="A60" s="35" t="s">
        <v>60</v>
      </c>
      <c r="B60" s="53"/>
      <c r="C60" s="48">
        <v>750</v>
      </c>
      <c r="D60" s="39"/>
      <c r="E60" s="49">
        <v>0</v>
      </c>
      <c r="F60" s="49">
        <v>750</v>
      </c>
      <c r="G60" s="49">
        <v>0</v>
      </c>
      <c r="H60" s="49">
        <v>0</v>
      </c>
      <c r="I60" s="49">
        <v>0</v>
      </c>
      <c r="J60" s="38">
        <f t="shared" si="0"/>
        <v>750</v>
      </c>
    </row>
    <row r="61" spans="1:11" s="6" customFormat="1">
      <c r="A61" s="35" t="s">
        <v>72</v>
      </c>
      <c r="B61" s="53"/>
      <c r="C61" s="48">
        <v>35900</v>
      </c>
      <c r="D61" s="39"/>
      <c r="E61" s="49">
        <v>0</v>
      </c>
      <c r="F61" s="49">
        <v>0</v>
      </c>
      <c r="G61" s="49">
        <v>0</v>
      </c>
      <c r="H61" s="49">
        <v>32400</v>
      </c>
      <c r="I61" s="49">
        <f>+[1]Ejec.Mayo!$N$55</f>
        <v>500</v>
      </c>
      <c r="J61" s="38">
        <f t="shared" si="0"/>
        <v>32900</v>
      </c>
    </row>
    <row r="62" spans="1:11" s="6" customFormat="1">
      <c r="A62" s="35" t="s">
        <v>73</v>
      </c>
      <c r="B62" s="53"/>
      <c r="C62" s="48">
        <v>10000</v>
      </c>
      <c r="D62" s="39"/>
      <c r="E62" s="49">
        <v>0</v>
      </c>
      <c r="F62" s="49">
        <v>0</v>
      </c>
      <c r="G62" s="49">
        <v>0</v>
      </c>
      <c r="H62" s="49">
        <v>9500</v>
      </c>
      <c r="I62" s="49">
        <v>0</v>
      </c>
      <c r="J62" s="38">
        <f t="shared" si="0"/>
        <v>9500</v>
      </c>
    </row>
    <row r="63" spans="1:11" s="6" customFormat="1">
      <c r="A63" s="35" t="s">
        <v>61</v>
      </c>
      <c r="B63" s="53"/>
      <c r="C63" s="48">
        <v>436501</v>
      </c>
      <c r="D63" s="39"/>
      <c r="E63" s="49">
        <v>0</v>
      </c>
      <c r="F63" s="49">
        <v>1500</v>
      </c>
      <c r="G63" s="49">
        <v>145234</v>
      </c>
      <c r="H63" s="49">
        <v>0</v>
      </c>
      <c r="I63" s="49">
        <f>+[1]Ejec.Mayo!$N$56</f>
        <v>289767</v>
      </c>
      <c r="J63" s="38">
        <f t="shared" si="0"/>
        <v>436501</v>
      </c>
    </row>
    <row r="64" spans="1:11">
      <c r="A64" s="34" t="s">
        <v>49</v>
      </c>
      <c r="B64" s="36"/>
      <c r="C64" s="15">
        <f>+[2]EJEC.ENERO!$M$51+[3]EJEC.FEBRERO!$M$57+'[4]EJEC. MARZO'!$M$52+[5]Ejec.Abril!$M$55+[1]Ejec.Mayo!$M$57</f>
        <v>1817527</v>
      </c>
      <c r="D64" s="31">
        <v>0</v>
      </c>
      <c r="E64" s="39">
        <v>138473</v>
      </c>
      <c r="F64" s="39">
        <v>571611</v>
      </c>
      <c r="G64" s="39">
        <v>415646</v>
      </c>
      <c r="H64" s="39">
        <v>185924</v>
      </c>
      <c r="I64" s="39">
        <f>+[1]Ejec.Mayo!$N$57</f>
        <v>460560</v>
      </c>
      <c r="J64" s="30">
        <f t="shared" si="0"/>
        <v>1772214</v>
      </c>
      <c r="K64" s="19"/>
    </row>
    <row r="65" spans="1:11">
      <c r="A65" s="35" t="s">
        <v>50</v>
      </c>
      <c r="B65" s="36"/>
      <c r="C65" s="15">
        <f>+C66+C67</f>
        <v>720271</v>
      </c>
      <c r="D65" s="37">
        <v>0</v>
      </c>
      <c r="E65" s="39">
        <v>115054</v>
      </c>
      <c r="F65" s="39">
        <v>111829</v>
      </c>
      <c r="G65" s="39">
        <v>207777</v>
      </c>
      <c r="H65" s="39">
        <v>127165</v>
      </c>
      <c r="I65" s="39">
        <f>+I66+I67</f>
        <v>127352</v>
      </c>
      <c r="J65" s="30">
        <f t="shared" si="0"/>
        <v>689177</v>
      </c>
      <c r="K65" s="20"/>
    </row>
    <row r="66" spans="1:11">
      <c r="A66" s="52" t="s">
        <v>51</v>
      </c>
      <c r="B66" s="36"/>
      <c r="C66" s="14">
        <v>712247</v>
      </c>
      <c r="D66" s="37">
        <v>0</v>
      </c>
      <c r="E66" s="37">
        <v>115054</v>
      </c>
      <c r="F66" s="37">
        <v>111829</v>
      </c>
      <c r="G66" s="37">
        <v>200093</v>
      </c>
      <c r="H66" s="37">
        <v>127165</v>
      </c>
      <c r="I66" s="37">
        <f>+[1]Ejec.Mayo!$N$59</f>
        <v>127352</v>
      </c>
      <c r="J66" s="38">
        <f t="shared" si="0"/>
        <v>681493</v>
      </c>
      <c r="K66" s="5"/>
    </row>
    <row r="67" spans="1:11">
      <c r="A67" s="52" t="s">
        <v>68</v>
      </c>
      <c r="B67" s="36"/>
      <c r="C67" s="14">
        <v>8024</v>
      </c>
      <c r="D67" s="37"/>
      <c r="E67" s="37">
        <v>0</v>
      </c>
      <c r="F67" s="37">
        <v>0</v>
      </c>
      <c r="G67" s="37">
        <v>7684</v>
      </c>
      <c r="H67" s="37">
        <v>0</v>
      </c>
      <c r="I67" s="37">
        <v>0</v>
      </c>
      <c r="J67" s="38">
        <f t="shared" si="0"/>
        <v>7684</v>
      </c>
      <c r="K67" s="5"/>
    </row>
    <row r="68" spans="1:11">
      <c r="A68" s="34" t="s">
        <v>80</v>
      </c>
      <c r="B68" s="36"/>
      <c r="C68" s="15">
        <v>2250</v>
      </c>
      <c r="D68" s="37"/>
      <c r="E68" s="37">
        <v>0</v>
      </c>
      <c r="F68" s="37">
        <v>0</v>
      </c>
      <c r="G68" s="37">
        <v>0</v>
      </c>
      <c r="H68" s="37">
        <v>0</v>
      </c>
      <c r="I68" s="39">
        <f>+I69</f>
        <v>2250</v>
      </c>
      <c r="J68" s="38">
        <f t="shared" si="0"/>
        <v>2250</v>
      </c>
    </row>
    <row r="69" spans="1:11">
      <c r="A69" s="52" t="s">
        <v>81</v>
      </c>
      <c r="B69" s="36"/>
      <c r="C69" s="14">
        <v>2250</v>
      </c>
      <c r="D69" s="37"/>
      <c r="E69" s="37">
        <v>0</v>
      </c>
      <c r="F69" s="37">
        <v>0</v>
      </c>
      <c r="G69" s="37">
        <v>0</v>
      </c>
      <c r="H69" s="37">
        <v>0</v>
      </c>
      <c r="I69" s="37">
        <f>+[1]Ejec.Mayo!$N$61</f>
        <v>2250</v>
      </c>
      <c r="J69" s="38">
        <f t="shared" si="0"/>
        <v>2250</v>
      </c>
    </row>
    <row r="70" spans="1:11">
      <c r="A70" s="34" t="s">
        <v>74</v>
      </c>
      <c r="B70" s="36"/>
      <c r="C70" s="15">
        <v>32061</v>
      </c>
      <c r="D70" s="37"/>
      <c r="E70" s="37">
        <v>0</v>
      </c>
      <c r="F70" s="37">
        <v>0</v>
      </c>
      <c r="G70" s="37">
        <v>0</v>
      </c>
      <c r="H70" s="39">
        <v>30550</v>
      </c>
      <c r="I70" s="39">
        <v>0</v>
      </c>
      <c r="J70" s="30">
        <f t="shared" si="0"/>
        <v>30550</v>
      </c>
    </row>
    <row r="71" spans="1:11">
      <c r="A71" s="52" t="s">
        <v>75</v>
      </c>
      <c r="B71" s="36"/>
      <c r="C71" s="14">
        <v>32061</v>
      </c>
      <c r="D71" s="37"/>
      <c r="E71" s="37">
        <v>0</v>
      </c>
      <c r="F71" s="37">
        <v>0</v>
      </c>
      <c r="G71" s="37">
        <v>0</v>
      </c>
      <c r="H71" s="37">
        <v>30550</v>
      </c>
      <c r="I71" s="37">
        <v>0</v>
      </c>
      <c r="J71" s="38">
        <f t="shared" si="0"/>
        <v>30550</v>
      </c>
    </row>
    <row r="72" spans="1:11">
      <c r="A72" s="34" t="s">
        <v>62</v>
      </c>
      <c r="B72" s="36"/>
      <c r="C72" s="15">
        <v>500</v>
      </c>
      <c r="D72" s="37"/>
      <c r="E72" s="37">
        <v>0</v>
      </c>
      <c r="F72" s="39">
        <v>500</v>
      </c>
      <c r="G72" s="37">
        <v>0</v>
      </c>
      <c r="H72" s="37">
        <v>0</v>
      </c>
      <c r="I72" s="37">
        <v>0</v>
      </c>
      <c r="J72" s="30">
        <f t="shared" si="0"/>
        <v>500</v>
      </c>
    </row>
    <row r="73" spans="1:11">
      <c r="A73" s="52" t="s">
        <v>63</v>
      </c>
      <c r="B73" s="36"/>
      <c r="C73" s="14">
        <v>500</v>
      </c>
      <c r="D73" s="37"/>
      <c r="E73" s="37">
        <v>0</v>
      </c>
      <c r="F73" s="37">
        <v>500</v>
      </c>
      <c r="G73" s="37">
        <v>0</v>
      </c>
      <c r="H73" s="37">
        <v>0</v>
      </c>
      <c r="I73" s="37">
        <v>0</v>
      </c>
      <c r="J73" s="30">
        <f t="shared" si="0"/>
        <v>500</v>
      </c>
    </row>
    <row r="74" spans="1:11">
      <c r="A74" s="34" t="s">
        <v>69</v>
      </c>
      <c r="B74" s="36"/>
      <c r="C74" s="15">
        <v>56800</v>
      </c>
      <c r="D74" s="37"/>
      <c r="E74" s="37">
        <v>0</v>
      </c>
      <c r="F74" s="37">
        <v>0</v>
      </c>
      <c r="G74" s="39">
        <v>54393</v>
      </c>
      <c r="H74" s="39">
        <f>+H75</f>
        <v>0</v>
      </c>
      <c r="I74" s="39">
        <v>0</v>
      </c>
      <c r="J74" s="30">
        <f t="shared" si="0"/>
        <v>54393</v>
      </c>
    </row>
    <row r="75" spans="1:11">
      <c r="A75" s="52" t="s">
        <v>70</v>
      </c>
      <c r="B75" s="36"/>
      <c r="C75" s="14">
        <v>56800</v>
      </c>
      <c r="D75" s="37"/>
      <c r="E75" s="37">
        <v>0</v>
      </c>
      <c r="F75" s="37">
        <v>0</v>
      </c>
      <c r="G75" s="37">
        <v>54393</v>
      </c>
      <c r="H75" s="37">
        <v>0</v>
      </c>
      <c r="I75" s="37">
        <v>0</v>
      </c>
      <c r="J75" s="38">
        <f t="shared" si="0"/>
        <v>54393</v>
      </c>
    </row>
    <row r="76" spans="1:11">
      <c r="A76" s="34" t="s">
        <v>52</v>
      </c>
      <c r="B76" s="36"/>
      <c r="C76" s="15">
        <v>201877</v>
      </c>
      <c r="D76" s="37">
        <v>0</v>
      </c>
      <c r="E76" s="39">
        <v>1500</v>
      </c>
      <c r="F76" s="39">
        <v>401000</v>
      </c>
      <c r="G76" s="39">
        <f>+G77</f>
        <v>0</v>
      </c>
      <c r="H76" s="39">
        <f>+H77</f>
        <v>0</v>
      </c>
      <c r="I76" s="39">
        <f>+I77+I78</f>
        <v>213603</v>
      </c>
      <c r="J76" s="30">
        <f t="shared" si="0"/>
        <v>616103</v>
      </c>
    </row>
    <row r="77" spans="1:11">
      <c r="A77" s="35" t="s">
        <v>83</v>
      </c>
      <c r="B77" s="36"/>
      <c r="C77" s="14">
        <v>201877</v>
      </c>
      <c r="D77" s="37">
        <v>0</v>
      </c>
      <c r="E77" s="37">
        <v>1500</v>
      </c>
      <c r="F77" s="37">
        <v>401000</v>
      </c>
      <c r="G77" s="37">
        <v>0</v>
      </c>
      <c r="H77" s="37">
        <v>0</v>
      </c>
      <c r="I77" s="37">
        <f>+[1]Ejec.Mayo!$N$63</f>
        <v>200377</v>
      </c>
      <c r="J77" s="38">
        <f t="shared" si="0"/>
        <v>602877</v>
      </c>
    </row>
    <row r="78" spans="1:11">
      <c r="A78" s="35" t="s">
        <v>82</v>
      </c>
      <c r="B78" s="36"/>
      <c r="C78" s="14">
        <v>13922</v>
      </c>
      <c r="D78" s="37"/>
      <c r="E78" s="37">
        <v>0</v>
      </c>
      <c r="F78" s="37">
        <v>0</v>
      </c>
      <c r="G78" s="37">
        <v>0</v>
      </c>
      <c r="H78" s="37">
        <v>0</v>
      </c>
      <c r="I78" s="37">
        <f>+[1]Ejec.Mayo!$N$64</f>
        <v>13226</v>
      </c>
      <c r="J78" s="38">
        <f t="shared" si="0"/>
        <v>13226</v>
      </c>
    </row>
    <row r="79" spans="1:11">
      <c r="A79" s="34" t="s">
        <v>53</v>
      </c>
      <c r="B79" s="36"/>
      <c r="C79" s="15">
        <v>391802</v>
      </c>
      <c r="D79" s="37">
        <v>0</v>
      </c>
      <c r="E79" s="39">
        <v>21919</v>
      </c>
      <c r="F79" s="39">
        <v>58282</v>
      </c>
      <c r="G79" s="39">
        <v>153476</v>
      </c>
      <c r="H79" s="39">
        <v>28209</v>
      </c>
      <c r="I79" s="39">
        <f>+I80+I81+I82+I83+I84</f>
        <v>117355</v>
      </c>
      <c r="J79" s="30">
        <f t="shared" si="0"/>
        <v>379241</v>
      </c>
    </row>
    <row r="80" spans="1:11">
      <c r="A80" s="35" t="s">
        <v>54</v>
      </c>
      <c r="B80" s="36"/>
      <c r="C80" s="14">
        <f>+[2]EJEC.ENERO!$M$57+[3]EJEC.FEBRERO!$M$65+'[4]EJEC. MARZO'!$M$59</f>
        <v>120048</v>
      </c>
      <c r="D80" s="37">
        <v>0</v>
      </c>
      <c r="E80" s="37">
        <v>901</v>
      </c>
      <c r="F80" s="37">
        <v>8432</v>
      </c>
      <c r="G80" s="37">
        <v>106023</v>
      </c>
      <c r="H80" s="37">
        <v>0</v>
      </c>
      <c r="I80" s="37">
        <v>0</v>
      </c>
      <c r="J80" s="38">
        <f t="shared" si="0"/>
        <v>115356</v>
      </c>
    </row>
    <row r="81" spans="1:12">
      <c r="A81" s="35" t="s">
        <v>64</v>
      </c>
      <c r="B81" s="36"/>
      <c r="C81" s="14">
        <f>+[3]EJEC.FEBRERO!$M$66+'[4]EJEC. MARZO'!$M$60+[5]Ejec.Abril!$M$61+[1]Ejec.Mayo!$M$66</f>
        <v>166739</v>
      </c>
      <c r="D81" s="37"/>
      <c r="E81" s="37">
        <v>0</v>
      </c>
      <c r="F81" s="37">
        <v>38830</v>
      </c>
      <c r="G81" s="37">
        <v>38371</v>
      </c>
      <c r="H81" s="37">
        <v>2700</v>
      </c>
      <c r="I81" s="37">
        <f>+[1]Ejec.Mayo!$N$66</f>
        <v>80387</v>
      </c>
      <c r="J81" s="38">
        <f t="shared" si="0"/>
        <v>160288</v>
      </c>
    </row>
    <row r="82" spans="1:12">
      <c r="A82" s="35" t="s">
        <v>65</v>
      </c>
      <c r="B82" s="36"/>
      <c r="C82" s="14">
        <f>+[3]EJEC.FEBRERO!$M$67+'[4]EJEC. MARZO'!$M$61+[5]Ejec.Abril!$M$62+[1]Ejec.Mayo!$M$67</f>
        <v>7921</v>
      </c>
      <c r="D82" s="37"/>
      <c r="E82" s="37">
        <v>0</v>
      </c>
      <c r="F82" s="37">
        <v>721</v>
      </c>
      <c r="G82" s="37">
        <v>4621</v>
      </c>
      <c r="H82" s="37">
        <v>179</v>
      </c>
      <c r="I82" s="37">
        <f>+[1]Ejec.Mayo!$N$67</f>
        <v>2245</v>
      </c>
      <c r="J82" s="38">
        <f t="shared" si="0"/>
        <v>7766</v>
      </c>
    </row>
    <row r="83" spans="1:12">
      <c r="A83" s="47" t="s">
        <v>84</v>
      </c>
      <c r="B83" s="36"/>
      <c r="C83" s="48">
        <v>19334</v>
      </c>
      <c r="D83" s="39">
        <f>SUM(D84:D84)</f>
        <v>0</v>
      </c>
      <c r="E83" s="49">
        <v>1155</v>
      </c>
      <c r="F83" s="49">
        <v>10299</v>
      </c>
      <c r="G83" s="49">
        <v>0</v>
      </c>
      <c r="H83" s="49">
        <v>6894</v>
      </c>
      <c r="I83" s="49">
        <f>+[1]Ejec.Mayo!$N$68</f>
        <v>595</v>
      </c>
      <c r="J83" s="38">
        <f t="shared" ref="J83:J86" si="1">+E83+F83+G83+H83+I83</f>
        <v>18943</v>
      </c>
    </row>
    <row r="84" spans="1:12">
      <c r="A84" s="35" t="s">
        <v>55</v>
      </c>
      <c r="B84" s="36"/>
      <c r="C84" s="14">
        <v>77760</v>
      </c>
      <c r="D84" s="37">
        <v>0</v>
      </c>
      <c r="E84" s="37">
        <v>19863</v>
      </c>
      <c r="F84" s="37">
        <v>0</v>
      </c>
      <c r="G84" s="37">
        <v>4461</v>
      </c>
      <c r="H84" s="37">
        <v>18436</v>
      </c>
      <c r="I84" s="37">
        <f>+[1]Ejec.Mayo!$N$69</f>
        <v>34128</v>
      </c>
      <c r="J84" s="38">
        <f t="shared" si="1"/>
        <v>76888</v>
      </c>
    </row>
    <row r="85" spans="1:12">
      <c r="A85" s="34" t="s">
        <v>85</v>
      </c>
      <c r="B85" s="36"/>
      <c r="C85" s="15">
        <v>55736</v>
      </c>
      <c r="D85" s="37"/>
      <c r="E85" s="37">
        <v>0</v>
      </c>
      <c r="F85" s="37">
        <v>0</v>
      </c>
      <c r="G85" s="37">
        <v>0</v>
      </c>
      <c r="H85" s="37">
        <v>0</v>
      </c>
      <c r="I85" s="39">
        <f>+I86</f>
        <v>52949</v>
      </c>
      <c r="J85" s="30">
        <f t="shared" si="1"/>
        <v>52949</v>
      </c>
    </row>
    <row r="86" spans="1:12">
      <c r="A86" s="35" t="s">
        <v>86</v>
      </c>
      <c r="B86" s="36"/>
      <c r="C86" s="14">
        <v>55736</v>
      </c>
      <c r="D86" s="37"/>
      <c r="E86" s="37">
        <v>0</v>
      </c>
      <c r="F86" s="37">
        <v>0</v>
      </c>
      <c r="G86" s="37">
        <v>0</v>
      </c>
      <c r="H86" s="37">
        <v>0</v>
      </c>
      <c r="I86" s="37">
        <f>+[1]Ejec.Mayo!$N$71</f>
        <v>52949</v>
      </c>
      <c r="J86" s="38">
        <f t="shared" si="1"/>
        <v>52949</v>
      </c>
    </row>
    <row r="87" spans="1:12">
      <c r="A87" s="35"/>
      <c r="B87" s="36"/>
      <c r="C87" s="14"/>
      <c r="D87" s="37"/>
      <c r="E87" s="37"/>
      <c r="F87" s="37"/>
      <c r="G87" s="37"/>
      <c r="H87" s="37"/>
      <c r="I87" s="37"/>
      <c r="J87" s="46"/>
    </row>
    <row r="88" spans="1:12">
      <c r="A88" s="54" t="s">
        <v>3</v>
      </c>
      <c r="B88" s="55"/>
      <c r="C88" s="56">
        <f>+C18</f>
        <v>24358931</v>
      </c>
      <c r="D88" s="39">
        <v>0</v>
      </c>
      <c r="E88" s="56">
        <f>+E18</f>
        <v>3688269</v>
      </c>
      <c r="F88" s="56">
        <f>+F18</f>
        <v>4499795</v>
      </c>
      <c r="G88" s="56">
        <f>+G18</f>
        <v>5094945</v>
      </c>
      <c r="H88" s="56">
        <f>+H18</f>
        <v>4449027</v>
      </c>
      <c r="I88" s="56">
        <f>+I18</f>
        <v>6101255</v>
      </c>
      <c r="J88" s="56">
        <f>+E88+F88+G88+H88+I88</f>
        <v>23833291</v>
      </c>
    </row>
    <row r="89" spans="1:12">
      <c r="A89" s="57"/>
      <c r="B89" s="36"/>
      <c r="C89" s="12"/>
      <c r="D89" s="31"/>
      <c r="E89" s="37"/>
      <c r="F89" s="37"/>
      <c r="G89" s="37"/>
      <c r="H89" s="37"/>
      <c r="I89" s="37"/>
      <c r="J89" s="58"/>
    </row>
    <row r="90" spans="1:12">
      <c r="A90" s="54"/>
      <c r="B90" s="55"/>
      <c r="C90" s="59"/>
      <c r="D90" s="59"/>
      <c r="E90" s="59"/>
      <c r="F90" s="59"/>
      <c r="G90" s="59"/>
      <c r="H90" s="59"/>
      <c r="I90" s="59"/>
      <c r="J90" s="59"/>
    </row>
    <row r="91" spans="1:12" ht="21" customHeight="1">
      <c r="A91" s="60" t="s">
        <v>4</v>
      </c>
      <c r="B91" s="61"/>
      <c r="C91" s="62">
        <f t="shared" ref="C91:J91" si="2">+C88+C90</f>
        <v>24358931</v>
      </c>
      <c r="D91" s="62">
        <f t="shared" si="2"/>
        <v>0</v>
      </c>
      <c r="E91" s="62">
        <f t="shared" si="2"/>
        <v>3688269</v>
      </c>
      <c r="F91" s="62">
        <f t="shared" si="2"/>
        <v>4499795</v>
      </c>
      <c r="G91" s="62">
        <f t="shared" si="2"/>
        <v>5094945</v>
      </c>
      <c r="H91" s="62">
        <f t="shared" si="2"/>
        <v>4449027</v>
      </c>
      <c r="I91" s="62">
        <f t="shared" si="2"/>
        <v>6101255</v>
      </c>
      <c r="J91" s="62">
        <f t="shared" si="2"/>
        <v>23833291</v>
      </c>
      <c r="L91" s="7"/>
    </row>
    <row r="92" spans="1:12">
      <c r="A92" s="6"/>
      <c r="J92" s="7"/>
    </row>
    <row r="93" spans="1:12">
      <c r="A93" s="2"/>
    </row>
    <row r="94" spans="1:12">
      <c r="A94" s="2"/>
    </row>
    <row r="95" spans="1:12">
      <c r="A95" s="2"/>
    </row>
    <row r="96" spans="1:12">
      <c r="A96" s="2"/>
    </row>
    <row r="97" spans="1:10">
      <c r="A97" s="2"/>
    </row>
    <row r="98" spans="1:10">
      <c r="A98" s="2"/>
    </row>
    <row r="99" spans="1:10">
      <c r="A99" s="2"/>
      <c r="B99" s="21"/>
      <c r="C99" s="22"/>
      <c r="D99" s="22"/>
      <c r="E99" s="22"/>
      <c r="F99" s="22"/>
      <c r="G99" s="23"/>
    </row>
    <row r="100" spans="1:10">
      <c r="A100" s="2"/>
      <c r="B100" s="69" t="s">
        <v>88</v>
      </c>
      <c r="C100" s="69"/>
      <c r="D100" s="21"/>
      <c r="E100" s="69"/>
      <c r="F100" s="69"/>
      <c r="G100" s="23"/>
      <c r="H100" s="69" t="s">
        <v>87</v>
      </c>
      <c r="I100" s="69"/>
    </row>
    <row r="101" spans="1:10">
      <c r="A101" s="2"/>
      <c r="B101" s="21"/>
      <c r="C101" s="22"/>
      <c r="D101" s="21"/>
      <c r="E101" s="21"/>
      <c r="F101" s="21"/>
      <c r="G101" s="23"/>
      <c r="H101" s="21"/>
      <c r="I101" s="21"/>
    </row>
    <row r="102" spans="1:10">
      <c r="A102" s="2"/>
      <c r="B102" s="69" t="s">
        <v>93</v>
      </c>
      <c r="C102" s="69"/>
      <c r="D102" s="21"/>
      <c r="E102" s="69"/>
      <c r="F102" s="69"/>
      <c r="G102" s="23"/>
      <c r="H102" s="22" t="s">
        <v>94</v>
      </c>
      <c r="I102" s="22"/>
    </row>
    <row r="103" spans="1:10">
      <c r="A103" s="2"/>
      <c r="B103" s="68" t="s">
        <v>89</v>
      </c>
      <c r="C103" s="68"/>
      <c r="D103" s="21"/>
      <c r="E103" s="68"/>
      <c r="F103" s="68"/>
      <c r="G103" s="23"/>
      <c r="H103" s="21" t="s">
        <v>95</v>
      </c>
      <c r="I103" s="21"/>
    </row>
    <row r="104" spans="1:10">
      <c r="A104" s="2"/>
      <c r="B104" s="23"/>
      <c r="C104" s="23"/>
      <c r="D104" s="23"/>
      <c r="E104" s="23"/>
      <c r="F104" s="23"/>
      <c r="G104" s="23"/>
    </row>
    <row r="105" spans="1:10">
      <c r="A105" s="2"/>
      <c r="B105" s="23"/>
      <c r="C105" s="23"/>
      <c r="D105" s="23"/>
      <c r="E105" s="23"/>
      <c r="F105" s="70" t="s">
        <v>92</v>
      </c>
      <c r="G105" s="70"/>
    </row>
    <row r="106" spans="1:10">
      <c r="A106" s="2"/>
      <c r="B106" s="23"/>
      <c r="C106" s="23"/>
      <c r="D106" s="23"/>
      <c r="E106" s="23"/>
      <c r="G106" s="23"/>
      <c r="I106" s="23"/>
      <c r="J106" s="23"/>
    </row>
    <row r="107" spans="1:10">
      <c r="A107" s="2"/>
      <c r="B107" s="23"/>
      <c r="C107" s="23"/>
      <c r="D107" s="23"/>
      <c r="E107" s="23"/>
      <c r="F107" s="26" t="s">
        <v>91</v>
      </c>
      <c r="G107" s="24"/>
      <c r="H107" s="24"/>
      <c r="I107" s="24"/>
      <c r="J107" s="24"/>
    </row>
    <row r="108" spans="1:10">
      <c r="A108" s="2"/>
      <c r="B108" s="23"/>
      <c r="C108" s="23"/>
      <c r="D108" s="23"/>
      <c r="E108" s="23"/>
      <c r="F108" s="25" t="s">
        <v>90</v>
      </c>
      <c r="G108" s="25"/>
      <c r="H108" s="25"/>
      <c r="I108" s="25"/>
      <c r="J108" s="25"/>
    </row>
    <row r="109" spans="1:10">
      <c r="A109" s="2"/>
      <c r="B109" s="23"/>
      <c r="C109" s="69"/>
      <c r="D109" s="69"/>
      <c r="E109" s="69"/>
      <c r="F109" s="69"/>
      <c r="G109" s="69"/>
    </row>
    <row r="110" spans="1:10">
      <c r="B110" s="23"/>
      <c r="C110" s="68"/>
      <c r="D110" s="68"/>
      <c r="E110" s="68"/>
      <c r="F110" s="68"/>
      <c r="G110" s="68"/>
    </row>
    <row r="111" spans="1:10">
      <c r="B111" s="23"/>
      <c r="C111" s="23"/>
      <c r="D111" s="23"/>
      <c r="E111" s="23"/>
      <c r="F111" s="23"/>
      <c r="G111" s="23"/>
    </row>
  </sheetData>
  <mergeCells count="16">
    <mergeCell ref="B103:C103"/>
    <mergeCell ref="E103:F103"/>
    <mergeCell ref="H100:I100"/>
    <mergeCell ref="C109:G109"/>
    <mergeCell ref="C110:G110"/>
    <mergeCell ref="B100:C100"/>
    <mergeCell ref="E100:F100"/>
    <mergeCell ref="B102:C102"/>
    <mergeCell ref="E102:F102"/>
    <mergeCell ref="F105:G105"/>
    <mergeCell ref="E15:H15"/>
    <mergeCell ref="A10:J10"/>
    <mergeCell ref="A11:J11"/>
    <mergeCell ref="A12:J12"/>
    <mergeCell ref="A13:J13"/>
    <mergeCell ref="A14:J14"/>
  </mergeCells>
  <printOptions horizontalCentered="1"/>
  <pageMargins left="0.7" right="0.7" top="0.75" bottom="0.75" header="0.3" footer="0.3"/>
  <pageSetup paperSize="5" scale="26" fitToWidth="0" orientation="landscape" r:id="rId1"/>
  <headerFooter>
    <oddFooter>Página &amp;P</oddFooter>
  </headerFooter>
  <rowBreaks count="2" manualBreakCount="2">
    <brk id="53" max="16383" man="1"/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Asist Recursos H</cp:lastModifiedBy>
  <cp:revision/>
  <cp:lastPrinted>2022-06-09T20:38:18Z</cp:lastPrinted>
  <dcterms:created xsi:type="dcterms:W3CDTF">2018-04-17T18:57:16Z</dcterms:created>
  <dcterms:modified xsi:type="dcterms:W3CDTF">2022-06-10T18:34:46Z</dcterms:modified>
</cp:coreProperties>
</file>