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tabRatio="603" activeTab="0"/>
  </bookViews>
  <sheets>
    <sheet name="CONT ENERO-JUNIO" sheetId="1" r:id="rId1"/>
    <sheet name="BAL. " sheetId="2" r:id="rId2"/>
    <sheet name="C X P " sheetId="3" r:id="rId3"/>
    <sheet name="C.Y BCO." sheetId="4" r:id="rId4"/>
    <sheet name="INGRESOS" sheetId="5" r:id="rId5"/>
    <sheet name="Hoja1" sheetId="6" state="hidden" r:id="rId6"/>
  </sheets>
  <definedNames/>
  <calcPr fullCalcOnLoad="1"/>
</workbook>
</file>

<file path=xl/sharedStrings.xml><?xml version="1.0" encoding="utf-8"?>
<sst xmlns="http://schemas.openxmlformats.org/spreadsheetml/2006/main" count="219" uniqueCount="201">
  <si>
    <t>(1)</t>
  </si>
  <si>
    <t>EJECUCION PRESUPUESTARIA DEL GASTO</t>
  </si>
  <si>
    <t>FORMULARIO NO.2</t>
  </si>
  <si>
    <t>INSTITUCION:___________________________________________</t>
  </si>
  <si>
    <t>INAZUCAR</t>
  </si>
  <si>
    <t>REGISTRO  INTERNO ONAPRES</t>
  </si>
  <si>
    <t>CODIGO:______</t>
  </si>
  <si>
    <t>NUMERO:</t>
  </si>
  <si>
    <t>HORA:</t>
  </si>
  <si>
    <t>FECHA:</t>
  </si>
  <si>
    <t>IMPUTACION PRESUPUESTARIA</t>
  </si>
  <si>
    <t>EJECUCION DEL GASTO</t>
  </si>
  <si>
    <t>(2)</t>
  </si>
  <si>
    <t>CLASIF. OBJ. DEL GASTO</t>
  </si>
  <si>
    <t>COMPROMISO</t>
  </si>
  <si>
    <t>DEVENGADO</t>
  </si>
  <si>
    <t>PAGADO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</si>
  <si>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</si>
  <si>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</si>
  <si>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</si>
  <si>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</si>
  <si>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</si>
  <si>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</si>
  <si>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</si>
  <si>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</si>
  <si>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</si>
  <si>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</si>
  <si>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(3)</t>
  </si>
  <si>
    <t>(4)</t>
  </si>
  <si>
    <t>(5)</t>
  </si>
  <si>
    <t>01</t>
  </si>
  <si>
    <t>INFORME MENSUAL DEL INGRESO</t>
  </si>
  <si>
    <t>INSTITUCION:_INAZUCAR________________________________</t>
  </si>
  <si>
    <t>CODIGO:_______________</t>
  </si>
  <si>
    <t>Clasificación del Ingreso</t>
  </si>
  <si>
    <t>Denominación de la Cuenta</t>
  </si>
  <si>
    <t>Ingresos</t>
  </si>
  <si>
    <t>Fondo</t>
  </si>
  <si>
    <t>En el mes</t>
  </si>
  <si>
    <t>GRUPO</t>
  </si>
  <si>
    <t>SUBGRUPO</t>
  </si>
  <si>
    <t>Transferencias</t>
  </si>
  <si>
    <t>Transferencias Corrientes</t>
  </si>
  <si>
    <t>Del Sector Privado</t>
  </si>
  <si>
    <t>De la administracion Central</t>
  </si>
  <si>
    <t>Otros Ingresos</t>
  </si>
  <si>
    <t>Activos Financieros</t>
  </si>
  <si>
    <t>Recuperacion Prestamos Internos</t>
  </si>
  <si>
    <t>Recuperacion Prestamos de corto plazo del</t>
  </si>
  <si>
    <t>Sector privado</t>
  </si>
  <si>
    <t>Disminucion otros activos financieros</t>
  </si>
  <si>
    <t>TOTAL</t>
  </si>
  <si>
    <t xml:space="preserve">   </t>
  </si>
  <si>
    <t>CALCULO VARIACION</t>
  </si>
  <si>
    <t>DE CUENTAS POR PAGAR</t>
  </si>
  <si>
    <t>BALANCE INICIAL CUENTA POR PAGAR</t>
  </si>
  <si>
    <t>MAS:  CUENTAS POR PAGAR DEL MES</t>
  </si>
  <si>
    <t>BALANCE</t>
  </si>
  <si>
    <t xml:space="preserve"> BALANCE FINAL DE CUENTAS POR PAGAR</t>
  </si>
  <si>
    <t>BALANCE INICIAL DE CUENTAS POR PAGAR</t>
  </si>
  <si>
    <t>MENOS :  BALANCE FINAL DE CUENTAS POR PAGAR</t>
  </si>
  <si>
    <t>CALCULO VARIACIONES</t>
  </si>
  <si>
    <t>SALDOS CAJA Y BANCO</t>
  </si>
  <si>
    <t>BALANCE INICIAL CAJA Y BANCO</t>
  </si>
  <si>
    <t>MAS:  INGRESOS</t>
  </si>
  <si>
    <t xml:space="preserve"> DISPONIBILIDAD</t>
  </si>
  <si>
    <t>MENOS:  GASTOS</t>
  </si>
  <si>
    <t xml:space="preserve"> BALANCE FINAL DE CAJA Y BANCO</t>
  </si>
  <si>
    <t>BALANCE INICIAL</t>
  </si>
  <si>
    <t>MENOS :  BALANCE FINAL</t>
  </si>
  <si>
    <t>CUENTA CORRIENTE</t>
  </si>
  <si>
    <t>TOTAL DISPONIBLE BANCO RD$</t>
  </si>
  <si>
    <t>MENOS:  CUENTAS PAGADAS EN  AÑO ANTERIOR</t>
  </si>
  <si>
    <t xml:space="preserve"> </t>
  </si>
  <si>
    <t>Disminucion de caja y banco</t>
  </si>
  <si>
    <t>PASIVOS FINANCIEROS</t>
  </si>
  <si>
    <t>Inc. De Pasivos con Proveedores</t>
  </si>
  <si>
    <t>Inc. Ctas. X Pagar Interna, C.P.</t>
  </si>
  <si>
    <t xml:space="preserve">                    </t>
  </si>
  <si>
    <t>Ingresos Diversos</t>
  </si>
  <si>
    <t>1.1.</t>
  </si>
  <si>
    <t>CUENTA TESORERIA</t>
  </si>
  <si>
    <t>SALUD</t>
  </si>
  <si>
    <t>PENSION</t>
  </si>
  <si>
    <t>RIEZGO LAB.</t>
  </si>
  <si>
    <t>SUELDOS FIJOS</t>
  </si>
  <si>
    <t>MILITAR</t>
  </si>
  <si>
    <t>TSS</t>
  </si>
  <si>
    <t>SEGUROS</t>
  </si>
  <si>
    <t>PERSONAS</t>
  </si>
  <si>
    <t>COMBUSTIBLE</t>
  </si>
  <si>
    <t>ELECTRICIDAD</t>
  </si>
  <si>
    <t>SERV.BASICO</t>
  </si>
  <si>
    <t>OTROS SERV.</t>
  </si>
  <si>
    <t>REMUNERACI</t>
  </si>
  <si>
    <t>GASOLINA</t>
  </si>
  <si>
    <t>TELEFONOS</t>
  </si>
  <si>
    <t>DIETA</t>
  </si>
  <si>
    <t>AGUA</t>
  </si>
  <si>
    <t>RECOG..BASURA</t>
  </si>
  <si>
    <t>TRANSPORTE</t>
  </si>
  <si>
    <t>IMPRESIÓN</t>
  </si>
  <si>
    <t>CONTENIDO</t>
  </si>
  <si>
    <t>2.7.2.4</t>
  </si>
  <si>
    <t>SOBRESUELDO</t>
  </si>
  <si>
    <t>2.2.4</t>
  </si>
  <si>
    <t>PRIMA TRANSP.</t>
  </si>
  <si>
    <t>3.2.1</t>
  </si>
  <si>
    <t>2.2.2</t>
  </si>
  <si>
    <t>VIATICOS</t>
  </si>
  <si>
    <t>2.6.2</t>
  </si>
  <si>
    <t>BIENES</t>
  </si>
  <si>
    <t>2.6.3</t>
  </si>
  <si>
    <t>2.8.1</t>
  </si>
  <si>
    <t>GASTOS JUDICI</t>
  </si>
  <si>
    <t>2.8.2</t>
  </si>
  <si>
    <t>COMISIONES</t>
  </si>
  <si>
    <t>3.9.5</t>
  </si>
  <si>
    <t>SERV. NO PERS.</t>
  </si>
  <si>
    <t>UTILES COCINA</t>
  </si>
  <si>
    <t>AUMENTO  EN CAJA Y BANCO</t>
  </si>
  <si>
    <t>2.8.5.3</t>
  </si>
  <si>
    <t>2.2.5</t>
  </si>
  <si>
    <t>DIETA DENTRO PAIS</t>
  </si>
  <si>
    <t>3.1.1.</t>
  </si>
  <si>
    <t>GASTO DE REPRES.</t>
  </si>
  <si>
    <t>PUBLICACION E IMPRES,</t>
  </si>
  <si>
    <t>PUBLICIDAD</t>
  </si>
  <si>
    <t>2.2.3</t>
  </si>
  <si>
    <t>MANT.EQU. OFIC.</t>
  </si>
  <si>
    <t>2.72.6</t>
  </si>
  <si>
    <t>MANT. Y REP EQUIP T.</t>
  </si>
  <si>
    <t>MATERIAL Y SUMINSTR</t>
  </si>
  <si>
    <t>ALIMENTOS Y BEBIDAS</t>
  </si>
  <si>
    <t>3.1.1.1</t>
  </si>
  <si>
    <t>PROD.AGROFORESTA</t>
  </si>
  <si>
    <t>PRODUCTO PAPEL</t>
  </si>
  <si>
    <t>UTILES DE ESCRITORIO</t>
  </si>
  <si>
    <t>PRODUCTOS ELECT.</t>
  </si>
  <si>
    <t>3.9.6</t>
  </si>
  <si>
    <t>3.3.9.9</t>
  </si>
  <si>
    <t>PRODUCTOS UTILES V</t>
  </si>
  <si>
    <t>BIENES INMUEBLES</t>
  </si>
  <si>
    <t>DEUDAS AÑOS ANT</t>
  </si>
  <si>
    <t>AUMENTO EN CAJA</t>
  </si>
  <si>
    <t xml:space="preserve">   BALANCE DE LAS CUENTAS BANCARIAS</t>
  </si>
  <si>
    <t xml:space="preserve">      INSTITUTO AZUCARERO DOMINICANO</t>
  </si>
  <si>
    <t>SUELDOS CONTRAT.</t>
  </si>
  <si>
    <t>ALQUILERES</t>
  </si>
  <si>
    <t>EDIFICIO</t>
  </si>
  <si>
    <t>PASAJES</t>
  </si>
  <si>
    <t>SERVICIOS JUDICIALES</t>
  </si>
  <si>
    <t>2.8.7.2</t>
  </si>
  <si>
    <t>LAVANDERIA E HIG.</t>
  </si>
  <si>
    <t>7.1.01</t>
  </si>
  <si>
    <t>OBRAS MENORES</t>
  </si>
  <si>
    <t>SUB-TOTAL</t>
  </si>
  <si>
    <t>2.8.8.</t>
  </si>
  <si>
    <t>IMPUESTOS</t>
  </si>
  <si>
    <t>FUERA  DEL PAIS</t>
  </si>
  <si>
    <t>EQUIPOS ELECTRICOS</t>
  </si>
  <si>
    <t>2.8.6.1</t>
  </si>
  <si>
    <t>EVENTOS</t>
  </si>
  <si>
    <t>SERVICIO CAPACITAC.</t>
  </si>
  <si>
    <t>3.1.2</t>
  </si>
  <si>
    <t>3.3.2</t>
  </si>
  <si>
    <t>3.3.4.</t>
  </si>
  <si>
    <t>PRODUCTOS MEDICIN</t>
  </si>
  <si>
    <t>3.6.4</t>
  </si>
  <si>
    <t>PRODUCTO MINERAL</t>
  </si>
  <si>
    <t>7.1.1</t>
  </si>
  <si>
    <t>7.1.4</t>
  </si>
  <si>
    <t>GLP</t>
  </si>
  <si>
    <t>7.2.</t>
  </si>
  <si>
    <t>PRODUCTOS QUIMICOS</t>
  </si>
  <si>
    <t>PRODUCOS UTILES V</t>
  </si>
  <si>
    <t>3.9.1</t>
  </si>
  <si>
    <t>MATERIAL DE LIMPIEZA</t>
  </si>
  <si>
    <t>3.9.2</t>
  </si>
  <si>
    <t>MUEBLES DE OFICINA</t>
  </si>
  <si>
    <t>AÑO 2022</t>
  </si>
  <si>
    <t>CONTENIDO ENERO-JUNIO/2022</t>
  </si>
  <si>
    <t xml:space="preserve">           CONTENIDO ENERO -JUNIO /2022</t>
  </si>
  <si>
    <t xml:space="preserve"> ENERO- JUNIO /2022</t>
  </si>
  <si>
    <t>GRATIFICACIONES BON.</t>
  </si>
  <si>
    <t>1.4.2.1</t>
  </si>
  <si>
    <t>BONO ESCOLAR</t>
  </si>
  <si>
    <t>DISMINUCION CTA.PGAR</t>
  </si>
  <si>
    <t>|</t>
  </si>
  <si>
    <t>SUELDOS TRAMITE PE</t>
  </si>
  <si>
    <t>PRESTACIONES LABORAL</t>
  </si>
  <si>
    <t>VACACIONES</t>
  </si>
  <si>
    <t>DENTRO DEL PAIS</t>
  </si>
  <si>
    <t>2.3.1</t>
  </si>
  <si>
    <t>2.3.2.</t>
  </si>
  <si>
    <t>3.5.3</t>
  </si>
  <si>
    <t>LLANTAS Y NEUMATICOS</t>
  </si>
  <si>
    <t>3.6.2</t>
  </si>
  <si>
    <t>PRODUCTOS LOZAS</t>
  </si>
  <si>
    <t>DISMINUCION   EN CUENTAS POR PAGAR</t>
  </si>
  <si>
    <t>CAJA CHICA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</si>
</sst>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_(* #,##0_);_(* \(#,##0\);_(* &quot;-&quot;??_);_(@_)"/>
    <numFmt numFmtId="193" formatCode="_(* #,##0.000_);_(* \(#,##0.000\);_(* &quot;-&quot;??_);_(@_)"/>
    <numFmt numFmtId="194" formatCode="_(* #,##0.0_);_(* \(#,##0.0\);_(* &quot;-&quot;??_);_(@_)"/>
    <numFmt numFmtId="195" formatCode="0.0"/>
    <numFmt numFmtId="196" formatCode="&quot;RD$&quot;#,##0.0_);[Red]\(&quot;RD$&quot;#,##0.0\)"/>
    <numFmt numFmtId="197" formatCode="_([$€-2]* #,##0.00_);_([$€-2]* \(#,##0.00\);_([$€-2]* &quot;-&quot;??_)"/>
    <numFmt numFmtId="198" formatCode="#,##0.00;[Red]#,##0.00"/>
  </numFmts>
  <fonts count="5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9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50" applyFont="1" applyBorder="1" applyAlignment="1">
      <alignment/>
    </xf>
    <xf numFmtId="171" fontId="0" fillId="0" borderId="13" xfId="5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171" fontId="1" fillId="0" borderId="15" xfId="50" applyFont="1" applyBorder="1" applyAlignment="1">
      <alignment/>
    </xf>
    <xf numFmtId="171" fontId="1" fillId="0" borderId="12" xfId="50" applyFont="1" applyBorder="1" applyAlignment="1">
      <alignment/>
    </xf>
    <xf numFmtId="171" fontId="1" fillId="0" borderId="16" xfId="50" applyFont="1" applyBorder="1" applyAlignment="1">
      <alignment/>
    </xf>
    <xf numFmtId="171" fontId="1" fillId="0" borderId="13" xfId="50" applyFont="1" applyBorder="1" applyAlignment="1">
      <alignment/>
    </xf>
    <xf numFmtId="0" fontId="0" fillId="0" borderId="13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92" fontId="0" fillId="0" borderId="0" xfId="0" applyNumberFormat="1" applyFont="1" applyAlignment="1">
      <alignment/>
    </xf>
    <xf numFmtId="192" fontId="0" fillId="0" borderId="18" xfId="50" applyNumberFormat="1" applyFont="1" applyBorder="1" applyAlignment="1">
      <alignment/>
    </xf>
    <xf numFmtId="192" fontId="3" fillId="0" borderId="0" xfId="0" applyNumberFormat="1" applyFont="1" applyBorder="1" applyAlignment="1">
      <alignment horizontal="center"/>
    </xf>
    <xf numFmtId="192" fontId="3" fillId="0" borderId="21" xfId="50" applyNumberFormat="1" applyFont="1" applyFill="1" applyBorder="1" applyAlignment="1">
      <alignment horizontal="center"/>
    </xf>
    <xf numFmtId="192" fontId="3" fillId="0" borderId="12" xfId="5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0" fontId="3" fillId="0" borderId="22" xfId="0" applyFont="1" applyBorder="1" applyAlignment="1">
      <alignment/>
    </xf>
    <xf numFmtId="192" fontId="1" fillId="0" borderId="23" xfId="5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49" fontId="0" fillId="0" borderId="24" xfId="0" applyNumberFormat="1" applyFont="1" applyBorder="1" applyAlignment="1">
      <alignment/>
    </xf>
    <xf numFmtId="192" fontId="0" fillId="0" borderId="25" xfId="0" applyNumberFormat="1" applyFont="1" applyBorder="1" applyAlignment="1">
      <alignment/>
    </xf>
    <xf numFmtId="192" fontId="1" fillId="0" borderId="21" xfId="5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192" fontId="0" fillId="0" borderId="21" xfId="0" applyNumberFormat="1" applyFont="1" applyBorder="1" applyAlignment="1">
      <alignment/>
    </xf>
    <xf numFmtId="192" fontId="0" fillId="0" borderId="21" xfId="0" applyNumberFormat="1" applyBorder="1" applyAlignment="1">
      <alignment/>
    </xf>
    <xf numFmtId="171" fontId="0" fillId="0" borderId="26" xfId="50" applyFont="1" applyBorder="1" applyAlignment="1">
      <alignment/>
    </xf>
    <xf numFmtId="0" fontId="0" fillId="0" borderId="0" xfId="0" applyBorder="1" applyAlignment="1">
      <alignment/>
    </xf>
    <xf numFmtId="171" fontId="0" fillId="0" borderId="0" xfId="50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2" xfId="5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71" fontId="5" fillId="0" borderId="27" xfId="50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49" fontId="6" fillId="0" borderId="28" xfId="0" applyNumberFormat="1" applyFont="1" applyBorder="1" applyAlignment="1">
      <alignment horizontal="center"/>
    </xf>
    <xf numFmtId="171" fontId="5" fillId="0" borderId="29" xfId="5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171" fontId="8" fillId="0" borderId="12" xfId="50" applyFont="1" applyBorder="1" applyAlignment="1">
      <alignment vertical="top"/>
    </xf>
    <xf numFmtId="0" fontId="8" fillId="0" borderId="21" xfId="0" applyFont="1" applyBorder="1" applyAlignment="1">
      <alignment vertical="top"/>
    </xf>
    <xf numFmtId="171" fontId="7" fillId="0" borderId="12" xfId="5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71" fontId="1" fillId="0" borderId="0" xfId="50" applyFont="1" applyAlignment="1">
      <alignment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6" fillId="0" borderId="0" xfId="0" applyFont="1" applyAlignment="1">
      <alignment/>
    </xf>
    <xf numFmtId="17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171" fontId="9" fillId="0" borderId="0" xfId="50" applyFont="1" applyAlignment="1">
      <alignment/>
    </xf>
    <xf numFmtId="171" fontId="9" fillId="0" borderId="18" xfId="50" applyFont="1" applyBorder="1" applyAlignment="1">
      <alignment/>
    </xf>
    <xf numFmtId="171" fontId="6" fillId="0" borderId="0" xfId="50" applyFont="1" applyAlignment="1">
      <alignment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/>
    </xf>
    <xf numFmtId="185" fontId="9" fillId="0" borderId="0" xfId="52" applyFont="1" applyAlignment="1">
      <alignment/>
    </xf>
    <xf numFmtId="185" fontId="0" fillId="0" borderId="0" xfId="52" applyAlignment="1">
      <alignment/>
    </xf>
    <xf numFmtId="171" fontId="0" fillId="0" borderId="12" xfId="50" applyBorder="1" applyAlignment="1">
      <alignment/>
    </xf>
    <xf numFmtId="171" fontId="0" fillId="0" borderId="23" xfId="50" applyBorder="1" applyAlignment="1">
      <alignment/>
    </xf>
    <xf numFmtId="0" fontId="7" fillId="0" borderId="34" xfId="0" applyFont="1" applyBorder="1" applyAlignment="1">
      <alignment horizontal="left" vertical="top"/>
    </xf>
    <xf numFmtId="0" fontId="7" fillId="0" borderId="18" xfId="0" applyFont="1" applyBorder="1" applyAlignment="1">
      <alignment vertical="top"/>
    </xf>
    <xf numFmtId="0" fontId="7" fillId="0" borderId="35" xfId="0" applyFont="1" applyBorder="1" applyAlignment="1">
      <alignment horizontal="left" vertical="top"/>
    </xf>
    <xf numFmtId="0" fontId="7" fillId="0" borderId="34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15" fontId="6" fillId="0" borderId="0" xfId="0" applyNumberFormat="1" applyFont="1" applyAlignment="1">
      <alignment/>
    </xf>
    <xf numFmtId="0" fontId="7" fillId="0" borderId="18" xfId="0" applyFont="1" applyBorder="1" applyAlignment="1">
      <alignment horizontal="center" vertical="top"/>
    </xf>
    <xf numFmtId="171" fontId="0" fillId="0" borderId="0" xfId="0" applyNumberFormat="1" applyAlignment="1">
      <alignment/>
    </xf>
    <xf numFmtId="183" fontId="9" fillId="0" borderId="0" xfId="52" applyNumberFormat="1" applyFont="1" applyBorder="1" applyAlignment="1">
      <alignment horizontal="center"/>
    </xf>
    <xf numFmtId="17" fontId="1" fillId="0" borderId="11" xfId="0" applyNumberFormat="1" applyFont="1" applyBorder="1" applyAlignment="1">
      <alignment/>
    </xf>
    <xf numFmtId="171" fontId="0" fillId="0" borderId="21" xfId="50" applyNumberFormat="1" applyFont="1" applyBorder="1" applyAlignment="1">
      <alignment/>
    </xf>
    <xf numFmtId="171" fontId="9" fillId="0" borderId="0" xfId="50" applyFont="1" applyBorder="1" applyAlignment="1">
      <alignment/>
    </xf>
    <xf numFmtId="17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" fontId="0" fillId="0" borderId="0" xfId="0" applyNumberFormat="1" applyAlignment="1">
      <alignment/>
    </xf>
    <xf numFmtId="185" fontId="9" fillId="0" borderId="0" xfId="52" applyFont="1" applyAlignment="1">
      <alignment horizontal="center"/>
    </xf>
    <xf numFmtId="3" fontId="7" fillId="0" borderId="26" xfId="0" applyNumberFormat="1" applyFont="1" applyBorder="1" applyAlignment="1">
      <alignment vertical="top"/>
    </xf>
    <xf numFmtId="0" fontId="11" fillId="0" borderId="0" xfId="0" applyFont="1" applyBorder="1" applyAlignment="1">
      <alignment/>
    </xf>
    <xf numFmtId="171" fontId="7" fillId="0" borderId="12" xfId="50" applyFont="1" applyBorder="1" applyAlignment="1">
      <alignment horizontal="right" vertical="top"/>
    </xf>
    <xf numFmtId="185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3" fillId="0" borderId="24" xfId="0" applyFont="1" applyBorder="1" applyAlignment="1">
      <alignment/>
    </xf>
    <xf numFmtId="192" fontId="1" fillId="0" borderId="0" xfId="0" applyNumberFormat="1" applyFont="1" applyBorder="1" applyAlignment="1">
      <alignment horizontal="center"/>
    </xf>
    <xf numFmtId="192" fontId="1" fillId="0" borderId="21" xfId="50" applyNumberFormat="1" applyFont="1" applyBorder="1" applyAlignment="1">
      <alignment horizontal="center"/>
    </xf>
    <xf numFmtId="183" fontId="9" fillId="0" borderId="18" xfId="52" applyNumberFormat="1" applyFont="1" applyBorder="1" applyAlignment="1">
      <alignment horizontal="right"/>
    </xf>
    <xf numFmtId="171" fontId="0" fillId="0" borderId="21" xfId="50" applyFont="1" applyBorder="1" applyAlignment="1">
      <alignment/>
    </xf>
    <xf numFmtId="171" fontId="1" fillId="0" borderId="21" xfId="50" applyFont="1" applyBorder="1" applyAlignment="1">
      <alignment/>
    </xf>
    <xf numFmtId="171" fontId="1" fillId="0" borderId="21" xfId="50" applyFont="1" applyBorder="1" applyAlignment="1">
      <alignment horizontal="right"/>
    </xf>
    <xf numFmtId="171" fontId="8" fillId="0" borderId="12" xfId="50" applyFont="1" applyBorder="1" applyAlignment="1">
      <alignment horizontal="right" vertical="top"/>
    </xf>
    <xf numFmtId="183" fontId="6" fillId="0" borderId="0" xfId="50" applyNumberFormat="1" applyFont="1" applyAlignment="1">
      <alignment horizontal="right"/>
    </xf>
    <xf numFmtId="0" fontId="0" fillId="0" borderId="3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Fill="1" applyBorder="1" applyAlignment="1">
      <alignment/>
    </xf>
    <xf numFmtId="192" fontId="1" fillId="0" borderId="24" xfId="0" applyNumberFormat="1" applyFont="1" applyBorder="1" applyAlignment="1">
      <alignment horizontal="center"/>
    </xf>
    <xf numFmtId="192" fontId="1" fillId="0" borderId="37" xfId="50" applyNumberFormat="1" applyFont="1" applyBorder="1" applyAlignment="1">
      <alignment horizontal="center"/>
    </xf>
    <xf numFmtId="192" fontId="1" fillId="0" borderId="38" xfId="50" applyNumberFormat="1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185" fontId="6" fillId="0" borderId="39" xfId="52" applyNumberFormat="1" applyFont="1" applyBorder="1" applyAlignment="1">
      <alignment horizontal="right"/>
    </xf>
    <xf numFmtId="192" fontId="1" fillId="0" borderId="21" xfId="0" applyNumberFormat="1" applyFont="1" applyBorder="1" applyAlignment="1">
      <alignment/>
    </xf>
    <xf numFmtId="171" fontId="0" fillId="0" borderId="21" xfId="50" applyFont="1" applyBorder="1" applyAlignment="1">
      <alignment horizontal="right"/>
    </xf>
    <xf numFmtId="171" fontId="1" fillId="0" borderId="21" xfId="50" applyNumberFormat="1" applyFont="1" applyBorder="1" applyAlignment="1">
      <alignment horizontal="right"/>
    </xf>
    <xf numFmtId="171" fontId="0" fillId="0" borderId="21" xfId="50" applyNumberFormat="1" applyFont="1" applyBorder="1" applyAlignment="1">
      <alignment horizontal="right"/>
    </xf>
    <xf numFmtId="183" fontId="6" fillId="0" borderId="0" xfId="52" applyNumberFormat="1" applyFont="1" applyAlignment="1">
      <alignment horizontal="right"/>
    </xf>
    <xf numFmtId="171" fontId="9" fillId="0" borderId="40" xfId="50" applyFont="1" applyBorder="1" applyAlignment="1">
      <alignment horizontal="right"/>
    </xf>
    <xf numFmtId="183" fontId="9" fillId="0" borderId="0" xfId="50" applyNumberFormat="1" applyFont="1" applyAlignment="1">
      <alignment horizontal="right"/>
    </xf>
    <xf numFmtId="171" fontId="9" fillId="0" borderId="18" xfId="50" applyFont="1" applyBorder="1" applyAlignment="1">
      <alignment horizontal="right"/>
    </xf>
    <xf numFmtId="171" fontId="9" fillId="0" borderId="0" xfId="50" applyFont="1" applyAlignment="1">
      <alignment horizontal="right"/>
    </xf>
    <xf numFmtId="171" fontId="6" fillId="0" borderId="0" xfId="52" applyNumberFormat="1" applyFont="1" applyAlignment="1">
      <alignment horizontal="right"/>
    </xf>
    <xf numFmtId="183" fontId="9" fillId="0" borderId="0" xfId="52" applyNumberFormat="1" applyFont="1" applyAlignment="1">
      <alignment horizontal="right"/>
    </xf>
    <xf numFmtId="171" fontId="0" fillId="0" borderId="0" xfId="50" applyAlignment="1">
      <alignment horizontal="right"/>
    </xf>
    <xf numFmtId="183" fontId="9" fillId="0" borderId="18" xfId="50" applyNumberFormat="1" applyFont="1" applyBorder="1" applyAlignment="1">
      <alignment horizontal="right"/>
    </xf>
    <xf numFmtId="171" fontId="0" fillId="0" borderId="0" xfId="50" applyFont="1" applyAlignment="1">
      <alignment horizontal="right"/>
    </xf>
    <xf numFmtId="4" fontId="1" fillId="0" borderId="24" xfId="50" applyNumberFormat="1" applyFont="1" applyBorder="1" applyAlignment="1">
      <alignment horizontal="right"/>
    </xf>
    <xf numFmtId="4" fontId="1" fillId="0" borderId="21" xfId="50" applyNumberFormat="1" applyFont="1" applyBorder="1" applyAlignment="1">
      <alignment horizontal="right"/>
    </xf>
    <xf numFmtId="4" fontId="1" fillId="0" borderId="36" xfId="50" applyNumberFormat="1" applyFont="1" applyBorder="1" applyAlignment="1">
      <alignment horizontal="right"/>
    </xf>
    <xf numFmtId="171" fontId="1" fillId="0" borderId="21" xfId="50" applyNumberFormat="1" applyFont="1" applyBorder="1" applyAlignment="1">
      <alignment/>
    </xf>
    <xf numFmtId="4" fontId="7" fillId="0" borderId="26" xfId="0" applyNumberFormat="1" applyFont="1" applyBorder="1" applyAlignment="1">
      <alignment vertical="top"/>
    </xf>
    <xf numFmtId="171" fontId="0" fillId="0" borderId="15" xfId="50" applyFont="1" applyBorder="1" applyAlignment="1">
      <alignment horizontal="right"/>
    </xf>
    <xf numFmtId="43" fontId="0" fillId="0" borderId="21" xfId="50" applyNumberFormat="1" applyFont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4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0" fillId="0" borderId="21" xfId="5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0" xfId="0" applyFont="1" applyAlignment="1">
      <alignment/>
    </xf>
    <xf numFmtId="192" fontId="1" fillId="0" borderId="0" xfId="0" applyNumberFormat="1" applyFont="1" applyBorder="1" applyAlignment="1">
      <alignment/>
    </xf>
    <xf numFmtId="171" fontId="0" fillId="0" borderId="0" xfId="50" applyBorder="1" applyAlignment="1">
      <alignment/>
    </xf>
    <xf numFmtId="192" fontId="0" fillId="0" borderId="0" xfId="0" applyNumberFormat="1" applyBorder="1" applyAlignment="1">
      <alignment/>
    </xf>
    <xf numFmtId="192" fontId="0" fillId="0" borderId="41" xfId="0" applyNumberFormat="1" applyFont="1" applyBorder="1" applyAlignment="1">
      <alignment/>
    </xf>
    <xf numFmtId="171" fontId="1" fillId="0" borderId="41" xfId="50" applyFont="1" applyBorder="1" applyAlignment="1">
      <alignment/>
    </xf>
    <xf numFmtId="171" fontId="0" fillId="0" borderId="21" xfId="50" applyNumberFormat="1" applyFont="1" applyBorder="1" applyAlignment="1">
      <alignment horizontal="right" vertical="top"/>
    </xf>
    <xf numFmtId="43" fontId="0" fillId="0" borderId="21" xfId="50" applyNumberFormat="1" applyFont="1" applyBorder="1" applyAlignment="1">
      <alignment/>
    </xf>
    <xf numFmtId="4" fontId="7" fillId="0" borderId="42" xfId="50" applyNumberFormat="1" applyFont="1" applyBorder="1" applyAlignment="1">
      <alignment horizontal="right" vertical="top"/>
    </xf>
    <xf numFmtId="171" fontId="0" fillId="0" borderId="0" xfId="50" applyFont="1" applyBorder="1" applyAlignment="1">
      <alignment horizontal="right"/>
    </xf>
    <xf numFmtId="171" fontId="1" fillId="0" borderId="41" xfId="50" applyFont="1" applyBorder="1" applyAlignment="1">
      <alignment horizontal="right"/>
    </xf>
    <xf numFmtId="171" fontId="0" fillId="0" borderId="41" xfId="5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0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192" fontId="3" fillId="0" borderId="48" xfId="0" applyNumberFormat="1" applyFont="1" applyBorder="1" applyAlignment="1">
      <alignment horizontal="center"/>
    </xf>
    <xf numFmtId="192" fontId="3" fillId="0" borderId="5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171" fontId="5" fillId="0" borderId="51" xfId="50" applyFont="1" applyBorder="1" applyAlignment="1">
      <alignment horizontal="center" vertical="center" wrapText="1"/>
    </xf>
    <xf numFmtId="171" fontId="5" fillId="0" borderId="27" xfId="5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9</xdr:row>
      <xdr:rowOff>0</xdr:rowOff>
    </xdr:from>
    <xdr:to>
      <xdr:col>2</xdr:col>
      <xdr:colOff>438150</xdr:colOff>
      <xdr:row>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52475" y="156210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3</xdr:col>
      <xdr:colOff>9525</xdr:colOff>
      <xdr:row>9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71525" y="156210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10</xdr:col>
      <xdr:colOff>142875</xdr:colOff>
      <xdr:row>9</xdr:row>
      <xdr:rowOff>152400</xdr:rowOff>
    </xdr:from>
    <xdr:to>
      <xdr:col>11</xdr:col>
      <xdr:colOff>114300</xdr:colOff>
      <xdr:row>9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401300" y="17145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7</xdr:col>
      <xdr:colOff>666750</xdr:colOff>
      <xdr:row>8</xdr:row>
      <xdr:rowOff>161925</xdr:rowOff>
    </xdr:from>
    <xdr:to>
      <xdr:col>8</xdr:col>
      <xdr:colOff>657225</xdr:colOff>
      <xdr:row>8</xdr:row>
      <xdr:rowOff>161925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8639175" y="152400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IVIDD/O21</a:t>
          </a:r>
        </a:p>
      </xdr:txBody>
    </xdr:sp>
    <xdr:clientData/>
  </xdr:twoCellAnchor>
  <xdr:twoCellAnchor>
    <xdr:from>
      <xdr:col>3</xdr:col>
      <xdr:colOff>228600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695450" y="1562100"/>
          <a:ext cx="3000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4695825" y="15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695825" y="156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381125" y="156210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295275</xdr:colOff>
      <xdr:row>9</xdr:row>
      <xdr:rowOff>0</xdr:rowOff>
    </xdr:from>
    <xdr:to>
      <xdr:col>2</xdr:col>
      <xdr:colOff>419100</xdr:colOff>
      <xdr:row>9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752475" y="15621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562100" y="156210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295275</xdr:colOff>
      <xdr:row>9</xdr:row>
      <xdr:rowOff>0</xdr:rowOff>
    </xdr:from>
    <xdr:to>
      <xdr:col>2</xdr:col>
      <xdr:colOff>466725</xdr:colOff>
      <xdr:row>9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52475" y="15621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685925" y="1562100"/>
          <a:ext cx="3009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295275</xdr:colOff>
      <xdr:row>9</xdr:row>
      <xdr:rowOff>0</xdr:rowOff>
    </xdr:from>
    <xdr:to>
      <xdr:col>2</xdr:col>
      <xdr:colOff>371475</xdr:colOff>
      <xdr:row>9</xdr:row>
      <xdr:rowOff>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752475" y="15621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524000" y="1562100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647825" y="1562100"/>
          <a:ext cx="3048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0</xdr:colOff>
      <xdr:row>41</xdr:row>
      <xdr:rowOff>95250</xdr:rowOff>
    </xdr:from>
    <xdr:to>
      <xdr:col>3</xdr:col>
      <xdr:colOff>990600</xdr:colOff>
      <xdr:row>47</xdr:row>
      <xdr:rowOff>104775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0" y="9401175"/>
          <a:ext cx="24574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Lic. Miguel A, Cabrera V.  Responsable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del Registro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
</a:t>
          </a:r>
        </a:p>
      </xdr:txBody>
    </xdr:sp>
    <xdr:clientData/>
  </xdr:twoCellAnchor>
  <xdr:twoCellAnchor>
    <xdr:from>
      <xdr:col>3</xdr:col>
      <xdr:colOff>1114425</xdr:colOff>
      <xdr:row>39</xdr:row>
      <xdr:rowOff>123825</xdr:rowOff>
    </xdr:from>
    <xdr:to>
      <xdr:col>5</xdr:col>
      <xdr:colOff>990600</xdr:colOff>
      <xdr:row>45</xdr:row>
      <xdr:rowOff>133350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2581275" y="9105900"/>
          <a:ext cx="42005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Lic. Maximo Perez Perez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Responsable y Sello de la Institución</a:t>
          </a:r>
        </a:p>
      </xdr:txBody>
    </xdr:sp>
    <xdr:clientData/>
  </xdr:twoCellAnchor>
  <xdr:twoCellAnchor>
    <xdr:from>
      <xdr:col>3</xdr:col>
      <xdr:colOff>1514475</xdr:colOff>
      <xdr:row>43</xdr:row>
      <xdr:rowOff>152400</xdr:rowOff>
    </xdr:from>
    <xdr:to>
      <xdr:col>5</xdr:col>
      <xdr:colOff>514350</xdr:colOff>
      <xdr:row>43</xdr:row>
      <xdr:rowOff>152400</xdr:rowOff>
    </xdr:to>
    <xdr:sp>
      <xdr:nvSpPr>
        <xdr:cNvPr id="18" name="Line 21"/>
        <xdr:cNvSpPr>
          <a:spLocks/>
        </xdr:cNvSpPr>
      </xdr:nvSpPr>
      <xdr:spPr>
        <a:xfrm>
          <a:off x="2981325" y="9782175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152400</xdr:rowOff>
    </xdr:from>
    <xdr:to>
      <xdr:col>1</xdr:col>
      <xdr:colOff>114300</xdr:colOff>
      <xdr:row>7</xdr:row>
      <xdr:rowOff>152400</xdr:rowOff>
    </xdr:to>
    <xdr:sp>
      <xdr:nvSpPr>
        <xdr:cNvPr id="19" name="Line 23"/>
        <xdr:cNvSpPr>
          <a:spLocks/>
        </xdr:cNvSpPr>
      </xdr:nvSpPr>
      <xdr:spPr>
        <a:xfrm>
          <a:off x="571500" y="135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1">
      <selection activeCell="S20" sqref="S20"/>
    </sheetView>
  </sheetViews>
  <sheetFormatPr defaultColWidth="11.421875" defaultRowHeight="12.75"/>
  <cols>
    <col min="1" max="1" width="6.140625" style="0" customWidth="1"/>
    <col min="2" max="3" width="5.57421875" style="0" customWidth="1"/>
    <col min="4" max="4" width="9.140625" style="0" customWidth="1"/>
    <col min="5" max="5" width="8.57421875" style="0" customWidth="1"/>
    <col min="6" max="6" width="5.57421875" style="0" customWidth="1"/>
    <col min="7" max="7" width="5.7109375" style="0" customWidth="1"/>
    <col min="8" max="8" width="11.421875" style="0" hidden="1" customWidth="1"/>
    <col min="9" max="9" width="5.8515625" style="0" customWidth="1"/>
    <col min="10" max="11" width="6.7109375" style="0" customWidth="1"/>
    <col min="12" max="12" width="24.57421875" style="0" customWidth="1"/>
    <col min="13" max="13" width="20.8515625" style="45" customWidth="1"/>
    <col min="14" max="14" width="18.140625" style="45" customWidth="1"/>
    <col min="15" max="15" width="1.1484375" style="0" hidden="1" customWidth="1"/>
    <col min="16" max="16" width="12.7109375" style="0" bestFit="1" customWidth="1"/>
    <col min="17" max="17" width="13.8515625" style="0" bestFit="1" customWidth="1"/>
  </cols>
  <sheetData>
    <row r="1" spans="1:16" ht="12.7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  <c r="O1" s="1"/>
      <c r="P1" s="2"/>
    </row>
    <row r="2" spans="1:16" ht="15">
      <c r="A2" s="181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  <c r="O2" s="5"/>
      <c r="P2" s="2"/>
    </row>
    <row r="3" spans="1:16" ht="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4" t="s">
        <v>2</v>
      </c>
      <c r="N3" s="185"/>
      <c r="O3" s="5"/>
      <c r="P3" s="2"/>
    </row>
    <row r="4" spans="1:16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10"/>
      <c r="P4" s="2"/>
    </row>
    <row r="5" spans="1:16" ht="15">
      <c r="A5" s="11" t="s">
        <v>3</v>
      </c>
      <c r="B5" s="12"/>
      <c r="C5" s="12"/>
      <c r="D5" s="12" t="s">
        <v>4</v>
      </c>
      <c r="E5" s="12"/>
      <c r="F5" s="12"/>
      <c r="G5" s="12"/>
      <c r="H5" s="12"/>
      <c r="I5" s="12"/>
      <c r="J5" s="12"/>
      <c r="K5" s="12"/>
      <c r="L5" s="7"/>
      <c r="M5" s="186" t="s">
        <v>5</v>
      </c>
      <c r="N5" s="187"/>
      <c r="O5" s="13"/>
      <c r="P5" s="2"/>
    </row>
    <row r="6" spans="1:16" ht="15">
      <c r="A6" s="11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7"/>
      <c r="M6" s="14" t="s">
        <v>7</v>
      </c>
      <c r="N6" s="15"/>
      <c r="O6" s="10"/>
      <c r="P6" s="2"/>
    </row>
    <row r="7" spans="1:16" ht="15">
      <c r="A7" s="11" t="s">
        <v>102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7"/>
      <c r="M7" s="14" t="s">
        <v>8</v>
      </c>
      <c r="N7" s="15"/>
      <c r="O7" s="10"/>
      <c r="P7" s="2"/>
    </row>
    <row r="8" spans="1:16" ht="15.75" thickBot="1">
      <c r="A8" s="11">
        <v>2022</v>
      </c>
      <c r="B8" s="12"/>
      <c r="C8" s="12"/>
      <c r="D8" s="12"/>
      <c r="E8" s="7"/>
      <c r="F8" s="7"/>
      <c r="G8" s="7"/>
      <c r="H8" s="7"/>
      <c r="I8" s="7"/>
      <c r="J8" s="7"/>
      <c r="K8" s="7"/>
      <c r="L8" s="7"/>
      <c r="M8" s="16" t="s">
        <v>9</v>
      </c>
      <c r="N8" s="17"/>
      <c r="O8" s="18"/>
      <c r="P8" s="2"/>
    </row>
    <row r="9" spans="1:16" ht="13.5" thickBo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4"/>
      <c r="N9" s="37"/>
      <c r="P9" s="2"/>
    </row>
    <row r="10" spans="1:16" ht="12.75">
      <c r="A10" s="188" t="s">
        <v>10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90"/>
      <c r="L10" s="191" t="s">
        <v>11</v>
      </c>
      <c r="M10" s="191"/>
      <c r="N10" s="192"/>
      <c r="P10" s="2"/>
    </row>
    <row r="11" spans="1:16" ht="12.75">
      <c r="A11" s="173" t="s">
        <v>12</v>
      </c>
      <c r="B11" s="174"/>
      <c r="C11" s="173"/>
      <c r="D11" s="173"/>
      <c r="E11" s="173"/>
      <c r="F11" s="173"/>
      <c r="G11" s="173"/>
      <c r="H11" s="173"/>
      <c r="I11" s="175" t="s">
        <v>13</v>
      </c>
      <c r="J11" s="176"/>
      <c r="K11" s="177"/>
      <c r="L11" s="25" t="s">
        <v>14</v>
      </c>
      <c r="M11" s="26" t="s">
        <v>15</v>
      </c>
      <c r="N11" s="27" t="s">
        <v>16</v>
      </c>
      <c r="P11" s="2"/>
    </row>
    <row r="12" spans="1:14" ht="24.75" customHeight="1" thickBot="1">
      <c r="A12" s="28" t="s">
        <v>17</v>
      </c>
      <c r="B12" s="29" t="s">
        <v>18</v>
      </c>
      <c r="C12" s="28" t="s">
        <v>19</v>
      </c>
      <c r="D12" s="28" t="s">
        <v>20</v>
      </c>
      <c r="E12" s="28" t="s">
        <v>21</v>
      </c>
      <c r="F12" s="28" t="s">
        <v>22</v>
      </c>
      <c r="G12" s="28" t="s">
        <v>23</v>
      </c>
      <c r="H12" s="30"/>
      <c r="I12" s="28" t="s">
        <v>24</v>
      </c>
      <c r="J12" s="31" t="s">
        <v>25</v>
      </c>
      <c r="K12" s="31" t="s">
        <v>26</v>
      </c>
      <c r="L12" s="115" t="s">
        <v>27</v>
      </c>
      <c r="M12" s="116" t="s">
        <v>28</v>
      </c>
      <c r="N12" s="32" t="s">
        <v>29</v>
      </c>
    </row>
    <row r="13" spans="1:14" ht="13.5" thickBot="1">
      <c r="A13" s="111"/>
      <c r="B13" s="112"/>
      <c r="C13" s="111"/>
      <c r="D13" s="111"/>
      <c r="E13" s="111"/>
      <c r="F13" s="111"/>
      <c r="G13" s="111"/>
      <c r="H13" s="113"/>
      <c r="I13" s="111"/>
      <c r="J13" s="114"/>
      <c r="K13" s="114"/>
      <c r="L13" s="126"/>
      <c r="M13" s="127"/>
      <c r="N13" s="128"/>
    </row>
    <row r="14" spans="1:17" ht="12.75" customHeight="1">
      <c r="A14" s="33" t="s">
        <v>30</v>
      </c>
      <c r="B14" s="34"/>
      <c r="C14" s="123"/>
      <c r="D14" s="35" t="s">
        <v>30</v>
      </c>
      <c r="E14" s="34"/>
      <c r="F14" s="34"/>
      <c r="H14" s="123"/>
      <c r="I14" s="34">
        <v>2</v>
      </c>
      <c r="J14" s="34"/>
      <c r="K14" s="34"/>
      <c r="L14" s="36"/>
      <c r="M14" s="147">
        <f>SUM(M15+M21+M24+M29+M27+M18)</f>
        <v>18763012</v>
      </c>
      <c r="N14" s="145">
        <f>SUM(N15+N18+N21+N24+N27+N29)</f>
        <v>18467424</v>
      </c>
      <c r="O14" s="37" t="e">
        <f>+#REF!+#REF!+#REF!+#REF!+#REF!</f>
        <v>#REF!</v>
      </c>
      <c r="Q14" s="109"/>
    </row>
    <row r="15" spans="1:17" ht="12.75">
      <c r="A15" s="38"/>
      <c r="B15" s="39"/>
      <c r="C15" s="124"/>
      <c r="D15" s="40"/>
      <c r="E15" s="39"/>
      <c r="F15" s="39"/>
      <c r="G15" s="39"/>
      <c r="H15" s="124"/>
      <c r="I15" s="39"/>
      <c r="J15" s="129" t="s">
        <v>80</v>
      </c>
      <c r="K15" s="39"/>
      <c r="L15" s="131" t="s">
        <v>94</v>
      </c>
      <c r="M15" s="133">
        <f>SUM(M16+M17)</f>
        <v>13774200</v>
      </c>
      <c r="N15" s="120">
        <f>SUM(N16+N17)</f>
        <v>13774200</v>
      </c>
      <c r="Q15" s="109"/>
    </row>
    <row r="16" spans="1:17" ht="12.75">
      <c r="A16" s="38"/>
      <c r="B16" s="39"/>
      <c r="C16" s="124"/>
      <c r="D16" s="40"/>
      <c r="E16" s="39"/>
      <c r="F16" s="39"/>
      <c r="G16" s="39">
        <v>9995</v>
      </c>
      <c r="H16" s="124"/>
      <c r="I16" s="39"/>
      <c r="J16" s="129"/>
      <c r="K16" s="129">
        <v>1.1</v>
      </c>
      <c r="L16" s="41" t="s">
        <v>85</v>
      </c>
      <c r="M16" s="118">
        <v>10598200</v>
      </c>
      <c r="N16" s="118">
        <v>10598200</v>
      </c>
      <c r="Q16" s="109"/>
    </row>
    <row r="17" spans="1:17" ht="12.75">
      <c r="A17" s="38"/>
      <c r="B17" s="39"/>
      <c r="C17" s="124"/>
      <c r="D17" s="40"/>
      <c r="E17" s="39"/>
      <c r="F17" s="39"/>
      <c r="G17" s="7"/>
      <c r="H17" s="124"/>
      <c r="I17" s="39"/>
      <c r="J17" s="129">
        <v>1.1</v>
      </c>
      <c r="K17" s="129"/>
      <c r="L17" s="131" t="s">
        <v>147</v>
      </c>
      <c r="M17" s="132">
        <v>3176000</v>
      </c>
      <c r="N17" s="132">
        <v>3176000</v>
      </c>
      <c r="Q17" s="109"/>
    </row>
    <row r="18" spans="1:17" ht="12.75">
      <c r="A18" s="38"/>
      <c r="B18" s="39"/>
      <c r="C18" s="124"/>
      <c r="D18" s="40"/>
      <c r="E18" s="39"/>
      <c r="F18" s="39"/>
      <c r="G18" s="7"/>
      <c r="H18" s="124"/>
      <c r="I18" s="39"/>
      <c r="J18" s="129">
        <v>1.1</v>
      </c>
      <c r="K18" s="129"/>
      <c r="L18" s="131" t="s">
        <v>189</v>
      </c>
      <c r="M18" s="120">
        <f>SUM(M19+M20)</f>
        <v>34960</v>
      </c>
      <c r="N18" s="120">
        <f>SUM(N19+N20)</f>
        <v>34960</v>
      </c>
      <c r="Q18" s="109"/>
    </row>
    <row r="19" spans="1:17" ht="12.75">
      <c r="A19" s="38"/>
      <c r="B19" s="39"/>
      <c r="C19" s="124"/>
      <c r="D19" s="40"/>
      <c r="E19" s="39"/>
      <c r="F19" s="39"/>
      <c r="G19" s="7"/>
      <c r="H19" s="124"/>
      <c r="I19" s="39"/>
      <c r="J19" s="129"/>
      <c r="K19" s="129">
        <v>5.3</v>
      </c>
      <c r="L19" s="41" t="s">
        <v>190</v>
      </c>
      <c r="M19" s="132">
        <v>22500</v>
      </c>
      <c r="N19" s="132">
        <v>22500</v>
      </c>
      <c r="Q19" s="109"/>
    </row>
    <row r="20" spans="1:17" ht="12.75">
      <c r="A20" s="38"/>
      <c r="B20" s="39"/>
      <c r="C20" s="124"/>
      <c r="D20" s="40"/>
      <c r="E20" s="39"/>
      <c r="F20" s="39"/>
      <c r="G20" s="7"/>
      <c r="H20" s="124"/>
      <c r="I20" s="39"/>
      <c r="J20" s="129"/>
      <c r="K20" s="129">
        <v>5.4</v>
      </c>
      <c r="L20" s="41" t="s">
        <v>191</v>
      </c>
      <c r="M20" s="45">
        <v>12460</v>
      </c>
      <c r="N20" s="132">
        <v>12460</v>
      </c>
      <c r="Q20" s="109"/>
    </row>
    <row r="21" spans="1:17" ht="12.75">
      <c r="A21" s="38"/>
      <c r="B21" s="39"/>
      <c r="C21" s="124"/>
      <c r="D21" s="40"/>
      <c r="E21" s="39"/>
      <c r="F21" s="39"/>
      <c r="G21" s="7"/>
      <c r="H21" s="124"/>
      <c r="I21" s="39"/>
      <c r="J21" s="129">
        <v>1.2</v>
      </c>
      <c r="K21" s="129"/>
      <c r="L21" s="131" t="s">
        <v>104</v>
      </c>
      <c r="M21" s="119">
        <f>SUM(M22+M23)</f>
        <v>2314600</v>
      </c>
      <c r="N21" s="119">
        <f>SUM(N22+N23)</f>
        <v>2019012</v>
      </c>
      <c r="Q21" s="109"/>
    </row>
    <row r="22" spans="1:17" ht="12.75">
      <c r="A22" s="38"/>
      <c r="B22" s="39"/>
      <c r="C22" s="124"/>
      <c r="D22" s="40"/>
      <c r="E22" s="39"/>
      <c r="F22" s="39"/>
      <c r="G22" s="7"/>
      <c r="H22" s="124"/>
      <c r="I22" s="39"/>
      <c r="J22" s="129"/>
      <c r="K22" s="129" t="s">
        <v>105</v>
      </c>
      <c r="L22" s="41" t="s">
        <v>106</v>
      </c>
      <c r="M22" s="118">
        <v>1326000</v>
      </c>
      <c r="N22" s="118">
        <v>1030412</v>
      </c>
      <c r="Q22" s="109"/>
    </row>
    <row r="23" spans="1:17" ht="12.75">
      <c r="A23" s="38"/>
      <c r="B23" s="39"/>
      <c r="C23" s="124"/>
      <c r="D23" s="40"/>
      <c r="E23" s="39"/>
      <c r="F23" s="39"/>
      <c r="G23" s="7"/>
      <c r="H23" s="124"/>
      <c r="I23" s="39"/>
      <c r="J23" s="129"/>
      <c r="K23" s="129" t="s">
        <v>122</v>
      </c>
      <c r="L23" s="41" t="s">
        <v>86</v>
      </c>
      <c r="M23" s="8">
        <v>988600</v>
      </c>
      <c r="N23" s="8">
        <v>988600</v>
      </c>
      <c r="Q23" s="109"/>
    </row>
    <row r="24" spans="1:17" ht="12.75">
      <c r="A24" s="38"/>
      <c r="B24" s="39"/>
      <c r="C24" s="124"/>
      <c r="D24" s="40"/>
      <c r="E24" s="39"/>
      <c r="F24" s="39"/>
      <c r="G24" s="7"/>
      <c r="H24" s="124"/>
      <c r="I24" s="39"/>
      <c r="J24" s="39">
        <v>1.3</v>
      </c>
      <c r="K24" s="125"/>
      <c r="L24" s="131" t="s">
        <v>97</v>
      </c>
      <c r="M24" s="120">
        <f>SUM(M25+M26)</f>
        <v>600000</v>
      </c>
      <c r="N24" s="146">
        <f>SUM(N25+N26)</f>
        <v>600000</v>
      </c>
      <c r="Q24" s="109"/>
    </row>
    <row r="25" spans="1:17" ht="12.75">
      <c r="A25" s="38"/>
      <c r="B25" s="39"/>
      <c r="C25" s="124"/>
      <c r="D25" s="40"/>
      <c r="E25" s="39"/>
      <c r="F25" s="39"/>
      <c r="H25" s="124"/>
      <c r="I25" s="39"/>
      <c r="J25" s="39"/>
      <c r="K25" s="125" t="s">
        <v>124</v>
      </c>
      <c r="L25" s="41" t="s">
        <v>123</v>
      </c>
      <c r="M25" s="98">
        <v>300000</v>
      </c>
      <c r="N25" s="164">
        <v>300000</v>
      </c>
      <c r="P25" s="158"/>
      <c r="Q25" s="109"/>
    </row>
    <row r="26" spans="1:17" ht="12.75">
      <c r="A26" s="38"/>
      <c r="B26" s="39"/>
      <c r="C26" s="124"/>
      <c r="D26" s="40"/>
      <c r="E26" s="39"/>
      <c r="F26" s="39"/>
      <c r="H26" s="124"/>
      <c r="I26" s="39"/>
      <c r="J26" s="39"/>
      <c r="K26" s="125" t="s">
        <v>107</v>
      </c>
      <c r="L26" s="41" t="s">
        <v>125</v>
      </c>
      <c r="M26" s="98">
        <v>300000</v>
      </c>
      <c r="N26" s="98">
        <v>300000</v>
      </c>
      <c r="Q26" s="109"/>
    </row>
    <row r="27" spans="1:17" ht="12.75">
      <c r="A27" s="38"/>
      <c r="B27" s="39"/>
      <c r="C27" s="124"/>
      <c r="D27" s="40"/>
      <c r="E27" s="39"/>
      <c r="F27" s="39"/>
      <c r="H27" s="124"/>
      <c r="I27" s="39"/>
      <c r="J27" s="39">
        <v>1.4</v>
      </c>
      <c r="K27" s="125"/>
      <c r="L27" s="131" t="s">
        <v>184</v>
      </c>
      <c r="M27" s="148">
        <v>3046</v>
      </c>
      <c r="N27" s="148">
        <v>3046</v>
      </c>
      <c r="Q27" s="109"/>
    </row>
    <row r="28" spans="1:17" ht="12.75">
      <c r="A28" s="38"/>
      <c r="B28" s="39"/>
      <c r="C28" s="124"/>
      <c r="D28" s="40"/>
      <c r="E28" s="39"/>
      <c r="F28" s="39"/>
      <c r="H28" s="124"/>
      <c r="I28" s="39"/>
      <c r="J28" s="39"/>
      <c r="K28" s="125" t="s">
        <v>185</v>
      </c>
      <c r="L28" s="41" t="s">
        <v>186</v>
      </c>
      <c r="M28" s="98">
        <v>3046</v>
      </c>
      <c r="N28" s="98">
        <v>3046</v>
      </c>
      <c r="Q28" s="109"/>
    </row>
    <row r="29" spans="1:17" ht="12.75">
      <c r="A29" s="38"/>
      <c r="B29" s="39"/>
      <c r="C29" s="124"/>
      <c r="D29" s="40"/>
      <c r="E29" s="39"/>
      <c r="F29" s="39"/>
      <c r="H29" s="124"/>
      <c r="I29" s="39"/>
      <c r="J29" s="39">
        <v>1.5</v>
      </c>
      <c r="K29" s="125"/>
      <c r="L29" s="131" t="s">
        <v>87</v>
      </c>
      <c r="M29" s="146">
        <f>SUM(M30+M31+M32)</f>
        <v>2036206</v>
      </c>
      <c r="N29" s="148">
        <f>SUM(N30+N31+N32)</f>
        <v>2036206</v>
      </c>
      <c r="Q29" s="109"/>
    </row>
    <row r="30" spans="1:20" ht="12.75">
      <c r="A30" s="38"/>
      <c r="B30" s="39"/>
      <c r="C30" s="124"/>
      <c r="D30" s="40"/>
      <c r="E30" s="39"/>
      <c r="F30" s="39"/>
      <c r="H30" s="124"/>
      <c r="I30" s="39">
        <v>2</v>
      </c>
      <c r="J30" s="39"/>
      <c r="K30" s="125">
        <v>5.1</v>
      </c>
      <c r="L30" s="41" t="s">
        <v>82</v>
      </c>
      <c r="M30" s="156">
        <v>950690</v>
      </c>
      <c r="N30" s="134">
        <v>950690</v>
      </c>
      <c r="Q30" s="109"/>
      <c r="T30" s="109">
        <f>+Q30</f>
        <v>0</v>
      </c>
    </row>
    <row r="31" spans="1:17" ht="12.75">
      <c r="A31" s="38"/>
      <c r="B31" s="39"/>
      <c r="C31" s="124"/>
      <c r="D31" s="40"/>
      <c r="E31" s="39"/>
      <c r="F31" s="39"/>
      <c r="H31" s="124"/>
      <c r="I31" s="39"/>
      <c r="J31" s="39"/>
      <c r="K31" s="125">
        <v>5.2</v>
      </c>
      <c r="L31" s="41" t="s">
        <v>83</v>
      </c>
      <c r="M31" s="98">
        <v>967968</v>
      </c>
      <c r="N31" s="156">
        <v>967968</v>
      </c>
      <c r="Q31" s="109"/>
    </row>
    <row r="32" spans="1:17" ht="12.75">
      <c r="A32" s="38"/>
      <c r="B32" s="39"/>
      <c r="C32" s="124"/>
      <c r="D32" s="40"/>
      <c r="E32" s="39"/>
      <c r="F32" s="39"/>
      <c r="H32" s="124"/>
      <c r="I32" s="39"/>
      <c r="J32" s="39"/>
      <c r="K32" s="125">
        <v>5.3</v>
      </c>
      <c r="L32" s="41" t="s">
        <v>84</v>
      </c>
      <c r="M32" s="98">
        <v>117548</v>
      </c>
      <c r="N32" s="134">
        <v>117548</v>
      </c>
      <c r="Q32" s="109"/>
    </row>
    <row r="33" spans="1:17" ht="12.75">
      <c r="A33" s="38"/>
      <c r="B33" s="39"/>
      <c r="C33" s="124"/>
      <c r="D33" s="40"/>
      <c r="E33" s="39"/>
      <c r="F33" s="39"/>
      <c r="H33" s="124"/>
      <c r="I33" s="39"/>
      <c r="J33" s="39"/>
      <c r="K33" s="125"/>
      <c r="L33" s="41"/>
      <c r="M33" s="134"/>
      <c r="N33" s="134"/>
      <c r="Q33" s="109"/>
    </row>
    <row r="34" spans="1:17" ht="12.75">
      <c r="A34" s="38"/>
      <c r="B34" s="39"/>
      <c r="C34" s="124"/>
      <c r="D34" s="40"/>
      <c r="E34" s="39"/>
      <c r="F34" s="39"/>
      <c r="H34" s="124"/>
      <c r="I34" s="39">
        <v>2</v>
      </c>
      <c r="J34" s="39"/>
      <c r="K34" s="125"/>
      <c r="L34" s="131" t="s">
        <v>118</v>
      </c>
      <c r="M34" s="133">
        <f>SUM(M35+M40+M43+M46+M48+M51+M54+M57)</f>
        <v>8014948</v>
      </c>
      <c r="N34" s="133">
        <f>SUM(N35+N40+N43+N46+N48+N51+N57+N54)</f>
        <v>7755371</v>
      </c>
      <c r="Q34" s="109"/>
    </row>
    <row r="35" spans="1:17" ht="12.75">
      <c r="A35" s="38"/>
      <c r="B35" s="39"/>
      <c r="C35" s="124"/>
      <c r="D35" s="40"/>
      <c r="E35" s="39"/>
      <c r="F35" s="39"/>
      <c r="H35" s="124"/>
      <c r="I35" s="39"/>
      <c r="J35" s="39">
        <v>2.1</v>
      </c>
      <c r="K35" s="125"/>
      <c r="L35" s="131" t="s">
        <v>92</v>
      </c>
      <c r="M35" s="133">
        <f>SUM(M36+M37+M38+M39)</f>
        <v>914173</v>
      </c>
      <c r="N35" s="133">
        <f>SUM(N36+N37+N38+N39)</f>
        <v>876590</v>
      </c>
      <c r="Q35" s="109"/>
    </row>
    <row r="36" spans="1:17" ht="12.75">
      <c r="A36" s="38"/>
      <c r="B36" s="39"/>
      <c r="C36" s="124"/>
      <c r="D36" s="40"/>
      <c r="E36" s="39"/>
      <c r="F36" s="39"/>
      <c r="H36" s="124"/>
      <c r="I36" s="39"/>
      <c r="J36" s="39"/>
      <c r="K36" s="125">
        <v>1.3</v>
      </c>
      <c r="L36" s="41" t="s">
        <v>96</v>
      </c>
      <c r="M36" s="134">
        <v>670919</v>
      </c>
      <c r="N36" s="98">
        <v>644619</v>
      </c>
      <c r="Q36" s="109"/>
    </row>
    <row r="37" spans="1:17" ht="12.75">
      <c r="A37" s="38"/>
      <c r="B37" s="39"/>
      <c r="C37" s="124"/>
      <c r="D37" s="40"/>
      <c r="E37" s="39"/>
      <c r="F37" s="39"/>
      <c r="H37" s="124"/>
      <c r="I37" s="39"/>
      <c r="J37" s="39"/>
      <c r="K37" s="125">
        <v>1.6</v>
      </c>
      <c r="L37" s="42" t="s">
        <v>91</v>
      </c>
      <c r="M37" s="134">
        <v>221842</v>
      </c>
      <c r="N37" s="98">
        <v>210559</v>
      </c>
      <c r="Q37" s="109"/>
    </row>
    <row r="38" spans="1:17" ht="12.75">
      <c r="A38" s="38"/>
      <c r="B38" s="39"/>
      <c r="C38" s="124"/>
      <c r="D38" s="40"/>
      <c r="E38" s="39"/>
      <c r="F38" s="39"/>
      <c r="H38" s="124"/>
      <c r="I38" s="39"/>
      <c r="J38" s="39"/>
      <c r="K38" s="152">
        <v>1.7</v>
      </c>
      <c r="L38" s="42" t="s">
        <v>98</v>
      </c>
      <c r="M38" s="134">
        <v>6445</v>
      </c>
      <c r="N38" s="98">
        <v>6445</v>
      </c>
      <c r="Q38" s="109"/>
    </row>
    <row r="39" spans="1:17" ht="12.75">
      <c r="A39" s="38"/>
      <c r="B39" s="39"/>
      <c r="C39" s="124"/>
      <c r="D39" s="40"/>
      <c r="E39" s="39"/>
      <c r="F39" s="39"/>
      <c r="H39" s="124"/>
      <c r="I39" s="39"/>
      <c r="J39" s="39"/>
      <c r="K39" s="125">
        <v>1.8</v>
      </c>
      <c r="L39" s="42" t="s">
        <v>99</v>
      </c>
      <c r="M39" s="134">
        <v>14967</v>
      </c>
      <c r="N39" s="98">
        <v>14967</v>
      </c>
      <c r="P39" s="158"/>
      <c r="Q39" s="109"/>
    </row>
    <row r="40" spans="1:17" ht="12.75">
      <c r="A40" s="38"/>
      <c r="B40" s="39"/>
      <c r="C40" s="124"/>
      <c r="D40" s="40"/>
      <c r="E40" s="39"/>
      <c r="F40" s="39"/>
      <c r="H40" s="124"/>
      <c r="I40" s="39"/>
      <c r="J40" s="39">
        <v>2.2</v>
      </c>
      <c r="K40" s="125">
        <v>2.2</v>
      </c>
      <c r="L40" s="131" t="s">
        <v>126</v>
      </c>
      <c r="M40" s="133">
        <f>SUM(M41+M42)</f>
        <v>193046</v>
      </c>
      <c r="N40" s="148">
        <f>SUM(N41+N42)</f>
        <v>188245</v>
      </c>
      <c r="Q40" s="109"/>
    </row>
    <row r="41" spans="1:17" ht="12" customHeight="1">
      <c r="A41" s="38"/>
      <c r="B41" s="39"/>
      <c r="C41" s="124"/>
      <c r="D41" s="40"/>
      <c r="E41" s="39"/>
      <c r="F41" s="39"/>
      <c r="H41" s="124"/>
      <c r="I41" s="39"/>
      <c r="J41" s="39"/>
      <c r="K41" s="125" t="s">
        <v>108</v>
      </c>
      <c r="L41" s="41" t="s">
        <v>101</v>
      </c>
      <c r="M41" s="134">
        <v>100032</v>
      </c>
      <c r="N41" s="134">
        <v>99173</v>
      </c>
      <c r="Q41" s="109"/>
    </row>
    <row r="42" spans="1:17" ht="12.75">
      <c r="A42" s="38"/>
      <c r="B42" s="39"/>
      <c r="C42" s="124"/>
      <c r="D42" s="40"/>
      <c r="E42" s="39"/>
      <c r="F42" s="39"/>
      <c r="H42" s="124"/>
      <c r="I42" s="39"/>
      <c r="J42" s="39"/>
      <c r="K42" s="125" t="s">
        <v>128</v>
      </c>
      <c r="L42" s="41" t="s">
        <v>127</v>
      </c>
      <c r="M42" s="132">
        <v>93014</v>
      </c>
      <c r="N42" s="134">
        <v>89072</v>
      </c>
      <c r="Q42" s="109"/>
    </row>
    <row r="43" spans="1:17" ht="12.75">
      <c r="A43" s="38"/>
      <c r="B43" s="39"/>
      <c r="C43" s="124"/>
      <c r="D43" s="40"/>
      <c r="E43" s="39"/>
      <c r="F43" s="39"/>
      <c r="H43" s="124"/>
      <c r="I43" s="39"/>
      <c r="J43" s="39">
        <v>2.3</v>
      </c>
      <c r="K43" s="39"/>
      <c r="L43" s="131" t="s">
        <v>109</v>
      </c>
      <c r="M43" s="120">
        <f>SUM(M44+M45)</f>
        <v>1081206</v>
      </c>
      <c r="N43" s="120">
        <f>SUM(N44+N45)</f>
        <v>1081206</v>
      </c>
      <c r="Q43" s="109"/>
    </row>
    <row r="44" spans="1:17" ht="12.75">
      <c r="A44" s="38"/>
      <c r="B44" s="39"/>
      <c r="C44" s="124"/>
      <c r="D44" s="40"/>
      <c r="E44" s="39"/>
      <c r="F44" s="39"/>
      <c r="H44" s="124"/>
      <c r="I44" s="39"/>
      <c r="J44" s="39"/>
      <c r="K44" s="39" t="s">
        <v>193</v>
      </c>
      <c r="L44" s="41" t="s">
        <v>192</v>
      </c>
      <c r="M44" s="120">
        <v>945828</v>
      </c>
      <c r="N44" s="120">
        <v>945828</v>
      </c>
      <c r="Q44" s="109"/>
    </row>
    <row r="45" spans="1:17" ht="12.75">
      <c r="A45" s="38"/>
      <c r="B45" s="39"/>
      <c r="C45" s="124"/>
      <c r="D45" s="40"/>
      <c r="E45" s="39"/>
      <c r="F45" s="39"/>
      <c r="H45" s="124"/>
      <c r="I45" s="39"/>
      <c r="J45" s="39"/>
      <c r="K45" s="39" t="s">
        <v>194</v>
      </c>
      <c r="L45" s="41" t="s">
        <v>159</v>
      </c>
      <c r="M45" s="132">
        <v>135378</v>
      </c>
      <c r="N45" s="132">
        <v>135378</v>
      </c>
      <c r="Q45" s="109"/>
    </row>
    <row r="46" spans="1:17" ht="12.75">
      <c r="A46" s="39"/>
      <c r="B46" s="39"/>
      <c r="C46" s="124"/>
      <c r="D46" s="39"/>
      <c r="E46" s="39"/>
      <c r="F46" s="39"/>
      <c r="G46" s="39"/>
      <c r="H46" s="124"/>
      <c r="I46" s="39"/>
      <c r="J46" s="129">
        <v>2.4</v>
      </c>
      <c r="K46" s="39"/>
      <c r="L46" s="131" t="s">
        <v>100</v>
      </c>
      <c r="M46" s="120">
        <v>608419</v>
      </c>
      <c r="N46" s="120">
        <v>589123</v>
      </c>
      <c r="O46" s="43"/>
      <c r="Q46" s="109"/>
    </row>
    <row r="47" spans="1:17" ht="12.75">
      <c r="A47" s="39"/>
      <c r="B47" s="39"/>
      <c r="C47" s="124"/>
      <c r="D47" s="39"/>
      <c r="E47" s="39"/>
      <c r="F47" s="39"/>
      <c r="G47" s="39"/>
      <c r="H47" s="124"/>
      <c r="I47" s="39"/>
      <c r="J47" s="129"/>
      <c r="K47" s="39">
        <v>4.1</v>
      </c>
      <c r="L47" s="41" t="s">
        <v>150</v>
      </c>
      <c r="M47" s="132">
        <v>608419</v>
      </c>
      <c r="N47" s="132">
        <v>589123</v>
      </c>
      <c r="O47" s="43"/>
      <c r="Q47" s="109"/>
    </row>
    <row r="48" spans="1:17" ht="12.75">
      <c r="A48" s="39"/>
      <c r="B48" s="39"/>
      <c r="C48" s="124"/>
      <c r="D48" s="39"/>
      <c r="E48" s="39"/>
      <c r="F48" s="39"/>
      <c r="G48" s="39"/>
      <c r="H48" s="124"/>
      <c r="I48" s="39"/>
      <c r="J48" s="129">
        <v>2.5</v>
      </c>
      <c r="K48" s="39">
        <v>2.5</v>
      </c>
      <c r="L48" s="131" t="s">
        <v>148</v>
      </c>
      <c r="M48" s="120">
        <f>SUM(M49+M50)</f>
        <v>2968264</v>
      </c>
      <c r="N48" s="120">
        <f>SUM(N49+N50)</f>
        <v>2842491</v>
      </c>
      <c r="O48" s="43"/>
      <c r="Q48" s="109"/>
    </row>
    <row r="49" spans="1:17" ht="12.75">
      <c r="A49" s="39"/>
      <c r="B49" s="39"/>
      <c r="C49" s="124"/>
      <c r="D49" s="39"/>
      <c r="E49" s="39"/>
      <c r="F49" s="39"/>
      <c r="G49" s="39"/>
      <c r="H49" s="124"/>
      <c r="I49" s="39"/>
      <c r="J49" s="129"/>
      <c r="K49" s="39">
        <v>5.1</v>
      </c>
      <c r="L49" s="131" t="s">
        <v>149</v>
      </c>
      <c r="M49" s="132">
        <v>2957644</v>
      </c>
      <c r="N49" s="132">
        <v>2832321</v>
      </c>
      <c r="O49" s="43"/>
      <c r="Q49" s="109"/>
    </row>
    <row r="50" spans="1:17" ht="12.75">
      <c r="A50" s="39"/>
      <c r="B50" s="39"/>
      <c r="C50" s="124"/>
      <c r="D50" s="39"/>
      <c r="E50" s="39"/>
      <c r="F50" s="39"/>
      <c r="G50" s="39"/>
      <c r="H50" s="124"/>
      <c r="I50" s="39"/>
      <c r="J50" s="129"/>
      <c r="K50" s="39">
        <v>5.5</v>
      </c>
      <c r="L50" s="131" t="s">
        <v>160</v>
      </c>
      <c r="M50" s="132">
        <v>10620</v>
      </c>
      <c r="N50" s="132">
        <v>10170</v>
      </c>
      <c r="O50" s="43"/>
      <c r="Q50" s="109"/>
    </row>
    <row r="51" spans="1:17" ht="12.75">
      <c r="A51" s="39"/>
      <c r="B51" s="39"/>
      <c r="C51" s="124"/>
      <c r="D51" s="39"/>
      <c r="E51" s="39"/>
      <c r="F51" s="39"/>
      <c r="G51" s="39"/>
      <c r="H51" s="124"/>
      <c r="I51" s="39"/>
      <c r="J51" s="129">
        <v>2.6</v>
      </c>
      <c r="K51" s="39"/>
      <c r="L51" s="131" t="s">
        <v>88</v>
      </c>
      <c r="M51" s="120">
        <f>SUM(M52+M53)</f>
        <v>1313339</v>
      </c>
      <c r="N51" s="120">
        <f>SUM(N52+N53)</f>
        <v>1258651</v>
      </c>
      <c r="O51" s="43"/>
      <c r="Q51" s="109"/>
    </row>
    <row r="52" spans="1:17" ht="12.75">
      <c r="A52" s="39"/>
      <c r="B52" s="39"/>
      <c r="C52" s="124"/>
      <c r="D52" s="39"/>
      <c r="E52" s="39"/>
      <c r="F52" s="39"/>
      <c r="G52" s="39"/>
      <c r="H52" s="124"/>
      <c r="I52" s="39"/>
      <c r="J52" s="129"/>
      <c r="K52" s="39" t="s">
        <v>110</v>
      </c>
      <c r="L52" s="41" t="s">
        <v>111</v>
      </c>
      <c r="M52" s="132">
        <v>140192</v>
      </c>
      <c r="N52" s="132">
        <v>134150</v>
      </c>
      <c r="O52" s="43"/>
      <c r="Q52" s="109"/>
    </row>
    <row r="53" spans="1:17" ht="12.75">
      <c r="A53" s="39"/>
      <c r="B53" s="39"/>
      <c r="C53" s="124"/>
      <c r="D53" s="39"/>
      <c r="E53" s="39"/>
      <c r="F53" s="39"/>
      <c r="G53" s="39"/>
      <c r="H53" s="124"/>
      <c r="I53" s="39"/>
      <c r="J53" s="129"/>
      <c r="K53" s="39" t="s">
        <v>112</v>
      </c>
      <c r="L53" s="41" t="s">
        <v>89</v>
      </c>
      <c r="M53" s="132">
        <v>1173147</v>
      </c>
      <c r="N53" s="132">
        <v>1124501</v>
      </c>
      <c r="O53" s="43"/>
      <c r="Q53" s="109"/>
    </row>
    <row r="54" spans="1:17" ht="12.75">
      <c r="A54" s="39"/>
      <c r="B54" s="39"/>
      <c r="C54" s="124"/>
      <c r="D54" s="39"/>
      <c r="E54" s="153"/>
      <c r="F54" s="39"/>
      <c r="G54" s="39"/>
      <c r="H54" s="124"/>
      <c r="I54" s="39"/>
      <c r="J54" s="129"/>
      <c r="K54" s="39" t="s">
        <v>154</v>
      </c>
      <c r="L54" s="131" t="s">
        <v>155</v>
      </c>
      <c r="M54" s="120">
        <f>SUM(M55+M56)</f>
        <v>346373</v>
      </c>
      <c r="N54" s="120">
        <f>SUM(N55+N56)</f>
        <v>332437</v>
      </c>
      <c r="O54" s="43"/>
      <c r="Q54" s="109"/>
    </row>
    <row r="55" spans="1:17" ht="12.75">
      <c r="A55" s="39"/>
      <c r="B55" s="39"/>
      <c r="C55" s="124"/>
      <c r="D55" s="39"/>
      <c r="E55" s="39"/>
      <c r="F55" s="39"/>
      <c r="G55" s="39"/>
      <c r="H55" s="124"/>
      <c r="I55" s="39"/>
      <c r="J55" s="129"/>
      <c r="K55" s="39" t="s">
        <v>103</v>
      </c>
      <c r="L55" s="41" t="s">
        <v>129</v>
      </c>
      <c r="M55" s="132">
        <v>66714</v>
      </c>
      <c r="N55" s="132">
        <v>64099</v>
      </c>
      <c r="O55" s="43"/>
      <c r="Q55" s="109"/>
    </row>
    <row r="56" spans="1:17" ht="12.75">
      <c r="A56" s="39"/>
      <c r="B56" s="39"/>
      <c r="C56" s="124"/>
      <c r="D56" s="39"/>
      <c r="E56" s="39"/>
      <c r="F56" s="39"/>
      <c r="G56" s="39"/>
      <c r="H56" s="124"/>
      <c r="I56" s="39"/>
      <c r="J56" s="129"/>
      <c r="K56" s="39" t="s">
        <v>130</v>
      </c>
      <c r="L56" s="41" t="s">
        <v>131</v>
      </c>
      <c r="M56" s="132">
        <v>279659</v>
      </c>
      <c r="N56" s="132">
        <v>268338</v>
      </c>
      <c r="O56" s="43"/>
      <c r="Q56" s="109"/>
    </row>
    <row r="57" spans="1:17" ht="12.75">
      <c r="A57" s="39"/>
      <c r="B57" s="39"/>
      <c r="C57" s="124"/>
      <c r="D57" s="39"/>
      <c r="E57" s="39"/>
      <c r="F57" s="39"/>
      <c r="G57" s="39"/>
      <c r="H57" s="124"/>
      <c r="I57" s="39"/>
      <c r="J57" s="129">
        <v>2.8</v>
      </c>
      <c r="K57" s="39"/>
      <c r="L57" s="131" t="s">
        <v>93</v>
      </c>
      <c r="M57" s="119">
        <f>SUM(M58+M59+M60+M61+M62+M63+M64)</f>
        <v>590128</v>
      </c>
      <c r="N57" s="120">
        <f>SUM(N58+N59+N60+N61+N62+N63+N64)</f>
        <v>586628</v>
      </c>
      <c r="O57" s="43"/>
      <c r="Q57" s="109"/>
    </row>
    <row r="58" spans="1:18" ht="12.75">
      <c r="A58" s="39"/>
      <c r="B58" s="39"/>
      <c r="C58" s="124"/>
      <c r="D58" s="39"/>
      <c r="E58" s="39"/>
      <c r="F58" s="39"/>
      <c r="G58" s="39"/>
      <c r="H58" s="124"/>
      <c r="I58" s="39"/>
      <c r="J58" s="129"/>
      <c r="K58" s="39" t="s">
        <v>113</v>
      </c>
      <c r="L58" s="41" t="s">
        <v>114</v>
      </c>
      <c r="M58" s="118">
        <v>500</v>
      </c>
      <c r="N58" s="118">
        <v>500</v>
      </c>
      <c r="O58" s="43"/>
      <c r="P58" s="109"/>
      <c r="Q58" s="109"/>
      <c r="R58" s="109"/>
    </row>
    <row r="59" spans="1:17" ht="12.75">
      <c r="A59" s="39"/>
      <c r="B59" s="39"/>
      <c r="C59" s="124"/>
      <c r="D59" s="39"/>
      <c r="E59" s="39"/>
      <c r="F59" s="39"/>
      <c r="G59" s="39"/>
      <c r="H59" s="124"/>
      <c r="I59" s="39"/>
      <c r="J59" s="129"/>
      <c r="K59" s="39" t="s">
        <v>115</v>
      </c>
      <c r="L59" s="41" t="s">
        <v>116</v>
      </c>
      <c r="M59" s="132">
        <v>23134</v>
      </c>
      <c r="N59" s="118">
        <v>23134</v>
      </c>
      <c r="O59" s="43"/>
      <c r="Q59" s="109"/>
    </row>
    <row r="60" spans="1:17" ht="12.75">
      <c r="A60" s="39"/>
      <c r="B60" s="39"/>
      <c r="C60" s="124"/>
      <c r="D60" s="39"/>
      <c r="E60" s="39"/>
      <c r="F60" s="39"/>
      <c r="G60" s="39"/>
      <c r="H60" s="124"/>
      <c r="I60" s="39"/>
      <c r="J60" s="129"/>
      <c r="K60" s="39" t="s">
        <v>121</v>
      </c>
      <c r="L60" s="41" t="s">
        <v>153</v>
      </c>
      <c r="M60" s="132">
        <v>750</v>
      </c>
      <c r="N60" s="151">
        <v>750</v>
      </c>
      <c r="O60" s="43"/>
      <c r="Q60" s="109"/>
    </row>
    <row r="61" spans="1:17" ht="12.75">
      <c r="A61" s="39"/>
      <c r="B61" s="39"/>
      <c r="C61" s="124"/>
      <c r="D61" s="39"/>
      <c r="E61" s="39"/>
      <c r="F61" s="39"/>
      <c r="G61" s="39"/>
      <c r="H61" s="124"/>
      <c r="I61" s="39"/>
      <c r="J61" s="129"/>
      <c r="K61" s="39" t="s">
        <v>161</v>
      </c>
      <c r="L61" s="41" t="s">
        <v>162</v>
      </c>
      <c r="M61" s="132">
        <v>18000</v>
      </c>
      <c r="N61" s="151">
        <v>18000</v>
      </c>
      <c r="O61" s="43"/>
      <c r="Q61" s="109"/>
    </row>
    <row r="62" spans="1:17" ht="12.75">
      <c r="A62" s="39"/>
      <c r="B62" s="39"/>
      <c r="C62" s="124"/>
      <c r="D62" s="39"/>
      <c r="E62" s="39"/>
      <c r="F62" s="39"/>
      <c r="G62" s="39"/>
      <c r="H62" s="124"/>
      <c r="I62" s="39"/>
      <c r="J62" s="129"/>
      <c r="K62" s="39"/>
      <c r="L62" s="41" t="s">
        <v>163</v>
      </c>
      <c r="M62" s="132">
        <v>10000</v>
      </c>
      <c r="N62" s="151">
        <v>9500</v>
      </c>
      <c r="O62" s="43"/>
      <c r="Q62" s="109"/>
    </row>
    <row r="63" spans="1:17" ht="12.75">
      <c r="A63" s="39"/>
      <c r="B63" s="39"/>
      <c r="C63" s="124"/>
      <c r="D63" s="39"/>
      <c r="E63" s="39"/>
      <c r="F63" s="39"/>
      <c r="G63" s="39"/>
      <c r="H63" s="124"/>
      <c r="I63" s="39"/>
      <c r="J63" s="129"/>
      <c r="K63" s="39" t="s">
        <v>152</v>
      </c>
      <c r="L63" s="41" t="s">
        <v>151</v>
      </c>
      <c r="M63" s="132">
        <v>35400</v>
      </c>
      <c r="N63" s="132">
        <v>32400</v>
      </c>
      <c r="O63" s="43"/>
      <c r="Q63" s="109"/>
    </row>
    <row r="64" spans="1:17" ht="11.25" customHeight="1">
      <c r="A64" s="39"/>
      <c r="B64" s="39"/>
      <c r="C64" s="124"/>
      <c r="D64" s="39"/>
      <c r="E64" s="39"/>
      <c r="F64" s="39"/>
      <c r="G64" s="39"/>
      <c r="H64" s="124"/>
      <c r="I64" s="39"/>
      <c r="J64" s="129"/>
      <c r="K64" s="39" t="s">
        <v>157</v>
      </c>
      <c r="L64" s="41" t="s">
        <v>158</v>
      </c>
      <c r="M64" s="132">
        <v>502344</v>
      </c>
      <c r="N64" s="151">
        <v>502344</v>
      </c>
      <c r="O64" s="43"/>
      <c r="Q64" s="109"/>
    </row>
    <row r="65" spans="1:17" ht="11.25" customHeight="1">
      <c r="A65" s="39"/>
      <c r="B65" s="39"/>
      <c r="C65" s="124"/>
      <c r="D65" s="39"/>
      <c r="E65" s="39"/>
      <c r="F65" s="39"/>
      <c r="G65" s="39"/>
      <c r="H65" s="124"/>
      <c r="I65" s="39"/>
      <c r="J65" s="129"/>
      <c r="K65" s="39"/>
      <c r="L65" s="41"/>
      <c r="M65" s="132"/>
      <c r="N65" s="151"/>
      <c r="O65" s="43"/>
      <c r="Q65" s="109"/>
    </row>
    <row r="66" spans="1:17" ht="13.5" customHeight="1">
      <c r="A66" s="39"/>
      <c r="B66" s="39"/>
      <c r="C66" s="124"/>
      <c r="D66" s="39"/>
      <c r="E66" s="39"/>
      <c r="F66" s="39"/>
      <c r="G66" s="39"/>
      <c r="H66" s="124"/>
      <c r="I66" s="39">
        <v>2.3</v>
      </c>
      <c r="J66" s="129"/>
      <c r="K66" s="129"/>
      <c r="L66" s="131" t="s">
        <v>132</v>
      </c>
      <c r="M66" s="120">
        <f>SUM(M67+M70+M71+M74+M75+M79+M72+M73)</f>
        <v>2583533</v>
      </c>
      <c r="N66" s="120">
        <f>SUM(N67+N70+N71+N75+N74+N79+N72+N73)</f>
        <v>2519485</v>
      </c>
      <c r="O66" s="43"/>
      <c r="Q66" s="109"/>
    </row>
    <row r="67" spans="1:17" ht="13.5" customHeight="1">
      <c r="A67" s="39"/>
      <c r="B67" s="39"/>
      <c r="C67" s="124"/>
      <c r="D67" s="39"/>
      <c r="E67" s="39"/>
      <c r="F67" s="39"/>
      <c r="G67" s="39"/>
      <c r="H67" s="7"/>
      <c r="I67" s="39"/>
      <c r="J67" s="129"/>
      <c r="K67" s="129">
        <v>3.1</v>
      </c>
      <c r="L67" s="131" t="s">
        <v>133</v>
      </c>
      <c r="M67" s="120">
        <f>SUM(M68+M69)</f>
        <v>985988</v>
      </c>
      <c r="N67" s="120">
        <f>SUM(N68+N69)</f>
        <v>943643</v>
      </c>
      <c r="O67" s="8"/>
      <c r="Q67" s="109"/>
    </row>
    <row r="68" spans="1:17" ht="12.75" customHeight="1">
      <c r="A68" s="39"/>
      <c r="B68" s="39"/>
      <c r="C68" s="124"/>
      <c r="D68" s="39"/>
      <c r="E68" s="39"/>
      <c r="F68" s="39"/>
      <c r="G68" s="39"/>
      <c r="H68" s="7"/>
      <c r="I68" s="39"/>
      <c r="J68" s="129"/>
      <c r="K68" s="129" t="s">
        <v>134</v>
      </c>
      <c r="L68" s="41" t="s">
        <v>133</v>
      </c>
      <c r="M68" s="132">
        <v>977964</v>
      </c>
      <c r="N68" s="132">
        <v>935979</v>
      </c>
      <c r="O68" s="8"/>
      <c r="Q68" s="109"/>
    </row>
    <row r="69" spans="1:17" ht="12.75" customHeight="1">
      <c r="A69" s="39"/>
      <c r="B69" s="39"/>
      <c r="C69" s="124"/>
      <c r="D69" s="39"/>
      <c r="E69" s="39"/>
      <c r="F69" s="39"/>
      <c r="G69" s="39"/>
      <c r="H69" s="7"/>
      <c r="I69" s="39"/>
      <c r="J69" s="129"/>
      <c r="K69" s="129" t="s">
        <v>164</v>
      </c>
      <c r="L69" s="41" t="s">
        <v>135</v>
      </c>
      <c r="M69" s="132">
        <v>8024</v>
      </c>
      <c r="N69" s="132">
        <v>7664</v>
      </c>
      <c r="O69" s="8"/>
      <c r="Q69" s="109"/>
    </row>
    <row r="70" spans="1:17" ht="12.75" customHeight="1">
      <c r="A70" s="39"/>
      <c r="B70" s="39"/>
      <c r="C70" s="124"/>
      <c r="D70" s="39"/>
      <c r="E70" s="39"/>
      <c r="F70" s="39"/>
      <c r="G70" s="39"/>
      <c r="H70" s="7"/>
      <c r="I70" s="39"/>
      <c r="J70" s="129"/>
      <c r="K70" s="129" t="s">
        <v>165</v>
      </c>
      <c r="L70" s="131" t="s">
        <v>136</v>
      </c>
      <c r="M70" s="132">
        <v>2250</v>
      </c>
      <c r="N70" s="132">
        <v>2250</v>
      </c>
      <c r="O70" s="8"/>
      <c r="Q70" s="109"/>
    </row>
    <row r="71" spans="1:17" ht="12.75" customHeight="1">
      <c r="A71" s="39"/>
      <c r="B71" s="39"/>
      <c r="C71" s="124"/>
      <c r="D71" s="39"/>
      <c r="E71" s="39"/>
      <c r="F71" s="39"/>
      <c r="G71" s="39"/>
      <c r="H71" s="7"/>
      <c r="I71" s="39"/>
      <c r="J71" s="129"/>
      <c r="K71" s="157" t="s">
        <v>166</v>
      </c>
      <c r="L71" s="41" t="s">
        <v>167</v>
      </c>
      <c r="M71" s="132">
        <v>32061</v>
      </c>
      <c r="N71" s="132">
        <v>30550</v>
      </c>
      <c r="O71" s="8"/>
      <c r="Q71" s="109"/>
    </row>
    <row r="72" spans="1:17" ht="12.75" customHeight="1">
      <c r="A72" s="39"/>
      <c r="B72" s="39"/>
      <c r="C72" s="124"/>
      <c r="D72" s="39"/>
      <c r="E72" s="39"/>
      <c r="F72" s="39"/>
      <c r="G72" s="39"/>
      <c r="H72" s="7"/>
      <c r="I72" s="39"/>
      <c r="J72" s="129"/>
      <c r="K72" s="157" t="s">
        <v>195</v>
      </c>
      <c r="L72" s="41" t="s">
        <v>196</v>
      </c>
      <c r="M72" s="132">
        <v>49702</v>
      </c>
      <c r="N72" s="132">
        <v>47596</v>
      </c>
      <c r="O72" s="8"/>
      <c r="Q72" s="109"/>
    </row>
    <row r="73" spans="1:17" ht="12.75" customHeight="1">
      <c r="A73" s="39"/>
      <c r="B73" s="39"/>
      <c r="C73" s="124"/>
      <c r="D73" s="39"/>
      <c r="E73" s="39"/>
      <c r="F73" s="39"/>
      <c r="G73" s="39"/>
      <c r="H73" s="7"/>
      <c r="I73" s="39"/>
      <c r="J73" s="129"/>
      <c r="K73" s="157" t="s">
        <v>197</v>
      </c>
      <c r="L73" s="41" t="s">
        <v>198</v>
      </c>
      <c r="M73" s="132">
        <v>10862</v>
      </c>
      <c r="N73" s="132">
        <v>10401</v>
      </c>
      <c r="O73" s="8"/>
      <c r="Q73" s="109"/>
    </row>
    <row r="74" spans="1:17" ht="12.75" customHeight="1">
      <c r="A74" s="39"/>
      <c r="B74" s="39"/>
      <c r="C74" s="124"/>
      <c r="D74" s="39"/>
      <c r="E74" s="39"/>
      <c r="F74" s="39"/>
      <c r="G74" s="39"/>
      <c r="H74" s="7"/>
      <c r="I74" s="39"/>
      <c r="J74" s="129"/>
      <c r="K74" s="129" t="s">
        <v>168</v>
      </c>
      <c r="L74" s="41" t="s">
        <v>169</v>
      </c>
      <c r="M74" s="132">
        <v>500</v>
      </c>
      <c r="N74" s="132">
        <v>500</v>
      </c>
      <c r="O74" s="8"/>
      <c r="Q74" s="109"/>
    </row>
    <row r="75" spans="1:17" ht="12.75" customHeight="1">
      <c r="A75" s="39"/>
      <c r="B75" s="39"/>
      <c r="C75" s="124"/>
      <c r="D75" s="39"/>
      <c r="E75" s="39"/>
      <c r="F75" s="39"/>
      <c r="G75" s="39"/>
      <c r="H75" s="7"/>
      <c r="I75" s="39"/>
      <c r="J75" s="129"/>
      <c r="K75" s="129">
        <v>3.7</v>
      </c>
      <c r="L75" s="131" t="s">
        <v>90</v>
      </c>
      <c r="M75" s="120">
        <f>SUM(M76+M77+M78)</f>
        <v>1073222</v>
      </c>
      <c r="N75" s="120">
        <f>SUM(N76+N77+N78)</f>
        <v>1070119</v>
      </c>
      <c r="O75" s="8"/>
      <c r="Q75" s="109"/>
    </row>
    <row r="76" spans="1:17" ht="12.75" customHeight="1">
      <c r="A76" s="39"/>
      <c r="B76" s="39"/>
      <c r="C76" s="124"/>
      <c r="D76" s="39"/>
      <c r="E76" s="39"/>
      <c r="F76" s="39"/>
      <c r="G76" s="39"/>
      <c r="H76" s="7"/>
      <c r="I76" s="39"/>
      <c r="J76" s="129"/>
      <c r="K76" s="129" t="s">
        <v>170</v>
      </c>
      <c r="L76" s="41" t="s">
        <v>95</v>
      </c>
      <c r="M76" s="132">
        <v>1002500</v>
      </c>
      <c r="N76" s="132">
        <v>1002500</v>
      </c>
      <c r="O76" s="8"/>
      <c r="Q76" s="109"/>
    </row>
    <row r="77" spans="1:17" ht="12.75" customHeight="1">
      <c r="A77" s="39"/>
      <c r="B77" s="39"/>
      <c r="C77" s="124"/>
      <c r="D77" s="39"/>
      <c r="E77" s="39"/>
      <c r="F77" s="39"/>
      <c r="G77" s="39"/>
      <c r="H77" s="7"/>
      <c r="I77" s="39"/>
      <c r="J77" s="129"/>
      <c r="K77" s="129" t="s">
        <v>171</v>
      </c>
      <c r="L77" s="41" t="s">
        <v>172</v>
      </c>
      <c r="M77" s="132">
        <v>13922</v>
      </c>
      <c r="N77" s="132">
        <v>13226</v>
      </c>
      <c r="O77" s="8"/>
      <c r="Q77" s="109"/>
    </row>
    <row r="78" spans="1:17" ht="12.75" customHeight="1">
      <c r="A78" s="39"/>
      <c r="B78" s="39"/>
      <c r="C78" s="124"/>
      <c r="D78" s="39"/>
      <c r="E78" s="39"/>
      <c r="F78" s="39"/>
      <c r="G78" s="39"/>
      <c r="H78" s="7"/>
      <c r="I78" s="39"/>
      <c r="J78" s="129"/>
      <c r="K78" s="129" t="s">
        <v>173</v>
      </c>
      <c r="L78" s="41" t="s">
        <v>174</v>
      </c>
      <c r="M78" s="132">
        <v>56800</v>
      </c>
      <c r="N78" s="132">
        <v>54393</v>
      </c>
      <c r="O78" s="8"/>
      <c r="Q78" s="109"/>
    </row>
    <row r="79" spans="1:17" ht="12.75" customHeight="1">
      <c r="A79" s="39"/>
      <c r="B79" s="39"/>
      <c r="C79" s="124"/>
      <c r="D79" s="39"/>
      <c r="E79" s="39"/>
      <c r="F79" s="39"/>
      <c r="G79" s="39"/>
      <c r="H79" s="7"/>
      <c r="I79" s="39"/>
      <c r="J79" s="129"/>
      <c r="K79" s="129">
        <v>3.9</v>
      </c>
      <c r="L79" s="131" t="s">
        <v>175</v>
      </c>
      <c r="M79" s="120">
        <f>SUM(M80+M81+M82+M83+M84)</f>
        <v>428948</v>
      </c>
      <c r="N79" s="120">
        <f>SUM(N80+N81+N82+N83+N84)</f>
        <v>414426</v>
      </c>
      <c r="O79" s="8"/>
      <c r="Q79" s="109"/>
    </row>
    <row r="80" spans="1:17" ht="12.75" customHeight="1">
      <c r="A80" s="39"/>
      <c r="B80" s="39"/>
      <c r="C80" s="124"/>
      <c r="D80" s="39"/>
      <c r="E80" s="39"/>
      <c r="F80" s="39"/>
      <c r="G80" s="39"/>
      <c r="H80" s="7"/>
      <c r="I80" s="39"/>
      <c r="J80" s="129"/>
      <c r="K80" s="129" t="s">
        <v>176</v>
      </c>
      <c r="L80" s="41" t="s">
        <v>177</v>
      </c>
      <c r="M80" s="132">
        <v>120048</v>
      </c>
      <c r="N80" s="132">
        <v>115356</v>
      </c>
      <c r="O80" s="8"/>
      <c r="Q80" s="109"/>
    </row>
    <row r="81" spans="1:17" ht="12.75" customHeight="1">
      <c r="A81" s="39"/>
      <c r="B81" s="39"/>
      <c r="C81" s="124"/>
      <c r="D81" s="39"/>
      <c r="E81" s="39"/>
      <c r="F81" s="39"/>
      <c r="G81" s="39"/>
      <c r="H81" s="7"/>
      <c r="I81" s="39"/>
      <c r="J81" s="129"/>
      <c r="K81" s="129" t="s">
        <v>178</v>
      </c>
      <c r="L81" s="41" t="s">
        <v>137</v>
      </c>
      <c r="M81" s="132">
        <v>191670</v>
      </c>
      <c r="N81" s="132">
        <v>183258</v>
      </c>
      <c r="O81" s="8"/>
      <c r="Q81" s="109"/>
    </row>
    <row r="82" spans="1:17" ht="12.75">
      <c r="A82" s="39"/>
      <c r="B82" s="39"/>
      <c r="C82" s="124"/>
      <c r="D82" s="39"/>
      <c r="E82" s="39"/>
      <c r="F82" s="39"/>
      <c r="G82" s="39"/>
      <c r="H82" s="7"/>
      <c r="I82" s="39"/>
      <c r="J82" s="129"/>
      <c r="K82" s="39" t="s">
        <v>117</v>
      </c>
      <c r="L82" s="41" t="s">
        <v>119</v>
      </c>
      <c r="M82" s="132">
        <v>7921</v>
      </c>
      <c r="N82" s="132">
        <v>7766</v>
      </c>
      <c r="O82" s="8"/>
      <c r="Q82" s="109"/>
    </row>
    <row r="83" spans="1:17" ht="12.75">
      <c r="A83" s="39"/>
      <c r="B83" s="39"/>
      <c r="C83" s="124"/>
      <c r="D83" s="39"/>
      <c r="E83" s="39"/>
      <c r="F83" s="39"/>
      <c r="G83" s="39"/>
      <c r="H83" s="7"/>
      <c r="I83" s="39"/>
      <c r="J83" s="129"/>
      <c r="K83" s="39" t="s">
        <v>139</v>
      </c>
      <c r="L83" s="41" t="s">
        <v>138</v>
      </c>
      <c r="M83" s="132">
        <v>24053</v>
      </c>
      <c r="N83" s="132">
        <v>23662</v>
      </c>
      <c r="O83" s="132"/>
      <c r="P83" s="150"/>
      <c r="Q83" s="109"/>
    </row>
    <row r="84" spans="1:17" ht="12.75">
      <c r="A84" s="39"/>
      <c r="B84" s="39"/>
      <c r="C84" s="124"/>
      <c r="D84" s="39"/>
      <c r="E84" s="39"/>
      <c r="F84" s="39"/>
      <c r="G84" s="39"/>
      <c r="H84" s="7"/>
      <c r="I84" s="39"/>
      <c r="J84" s="129"/>
      <c r="K84" s="39" t="s">
        <v>140</v>
      </c>
      <c r="L84" s="41" t="s">
        <v>141</v>
      </c>
      <c r="M84" s="132">
        <v>85256</v>
      </c>
      <c r="N84" s="132">
        <v>84384</v>
      </c>
      <c r="O84" s="132"/>
      <c r="P84" s="150"/>
      <c r="Q84" s="109"/>
    </row>
    <row r="85" spans="1:17" ht="12.75">
      <c r="A85" s="39"/>
      <c r="B85" s="39"/>
      <c r="C85" s="124"/>
      <c r="D85" s="39"/>
      <c r="E85" s="39"/>
      <c r="F85" s="39"/>
      <c r="G85" s="39"/>
      <c r="H85" s="7"/>
      <c r="I85" s="39"/>
      <c r="J85" s="129"/>
      <c r="K85" s="39"/>
      <c r="L85" s="41"/>
      <c r="M85" s="132"/>
      <c r="N85" s="132"/>
      <c r="O85" s="167"/>
      <c r="P85" s="167"/>
      <c r="Q85" s="109"/>
    </row>
    <row r="86" spans="1:17" ht="12.75">
      <c r="A86" s="39"/>
      <c r="B86" s="39"/>
      <c r="C86" s="124"/>
      <c r="D86" s="39"/>
      <c r="E86" s="39"/>
      <c r="F86" s="39"/>
      <c r="G86" s="39"/>
      <c r="H86" s="7"/>
      <c r="I86" s="39"/>
      <c r="J86" s="39"/>
      <c r="K86" s="39"/>
      <c r="L86" s="162"/>
      <c r="M86" s="168"/>
      <c r="N86" s="169" t="s">
        <v>73</v>
      </c>
      <c r="O86" s="8"/>
      <c r="Q86" s="109"/>
    </row>
    <row r="87" spans="1:17" ht="12.75">
      <c r="A87" s="39"/>
      <c r="B87" s="39"/>
      <c r="C87" s="124"/>
      <c r="D87" s="39"/>
      <c r="E87" s="39"/>
      <c r="F87" s="39"/>
      <c r="G87" s="39"/>
      <c r="H87" s="7"/>
      <c r="I87" s="39"/>
      <c r="J87" s="39">
        <v>2.6</v>
      </c>
      <c r="K87" s="39"/>
      <c r="L87" s="131" t="s">
        <v>142</v>
      </c>
      <c r="M87" s="120">
        <v>374135</v>
      </c>
      <c r="N87" s="120">
        <v>371348</v>
      </c>
      <c r="O87" s="8"/>
      <c r="Q87" s="109"/>
    </row>
    <row r="88" spans="1:17" ht="12.75">
      <c r="A88" s="39"/>
      <c r="B88" s="39"/>
      <c r="C88" s="124"/>
      <c r="D88" s="39"/>
      <c r="E88" s="39"/>
      <c r="F88" s="39"/>
      <c r="G88" s="39"/>
      <c r="H88" s="7"/>
      <c r="I88" s="39"/>
      <c r="J88" s="39"/>
      <c r="K88" s="39">
        <v>617</v>
      </c>
      <c r="L88" s="41" t="s">
        <v>179</v>
      </c>
      <c r="M88" s="132">
        <v>374135</v>
      </c>
      <c r="N88" s="132">
        <v>371348</v>
      </c>
      <c r="O88" s="8"/>
      <c r="Q88" s="109"/>
    </row>
    <row r="89" spans="1:17" ht="12.75">
      <c r="A89" s="39"/>
      <c r="B89" s="39"/>
      <c r="C89" s="124"/>
      <c r="D89" s="39"/>
      <c r="E89" s="39"/>
      <c r="F89" s="39"/>
      <c r="G89" s="39"/>
      <c r="H89" s="7"/>
      <c r="I89" s="39"/>
      <c r="J89" s="39"/>
      <c r="K89" s="39"/>
      <c r="L89" s="41" t="s">
        <v>156</v>
      </c>
      <c r="M89" s="132">
        <f>SUM(M14+M34+M66+M87)</f>
        <v>29735628</v>
      </c>
      <c r="N89" s="165">
        <f>SUM(N14+N34+N66+N87)</f>
        <v>29113628</v>
      </c>
      <c r="O89" s="8"/>
      <c r="Q89" s="109"/>
    </row>
    <row r="90" spans="1:17" ht="12.75">
      <c r="A90" s="39"/>
      <c r="B90" s="39"/>
      <c r="C90" s="124"/>
      <c r="D90" s="39"/>
      <c r="E90" s="39"/>
      <c r="F90" s="39"/>
      <c r="G90" s="39"/>
      <c r="H90" s="7"/>
      <c r="I90" s="39"/>
      <c r="J90" s="39"/>
      <c r="K90" s="39"/>
      <c r="L90" s="41" t="s">
        <v>144</v>
      </c>
      <c r="M90" s="132">
        <v>2013780</v>
      </c>
      <c r="N90" s="118"/>
      <c r="O90" s="8"/>
      <c r="Q90" s="109"/>
    </row>
    <row r="91" spans="1:17" ht="12.75">
      <c r="A91" s="39"/>
      <c r="B91" s="39"/>
      <c r="C91" s="124"/>
      <c r="D91" s="39"/>
      <c r="E91" s="39"/>
      <c r="F91" s="39"/>
      <c r="G91" s="39"/>
      <c r="H91" s="7"/>
      <c r="I91" s="39"/>
      <c r="J91" s="39"/>
      <c r="K91" s="39"/>
      <c r="L91" s="131" t="s">
        <v>143</v>
      </c>
      <c r="M91" s="119"/>
      <c r="N91" s="120">
        <v>999746</v>
      </c>
      <c r="O91" s="8"/>
      <c r="P91" s="109"/>
      <c r="Q91" s="155"/>
    </row>
    <row r="92" spans="1:15" ht="12.75">
      <c r="A92" s="39"/>
      <c r="B92" s="39"/>
      <c r="C92" s="124"/>
      <c r="D92" s="39"/>
      <c r="E92" s="39"/>
      <c r="F92" s="39"/>
      <c r="G92" s="39"/>
      <c r="H92" s="7"/>
      <c r="I92" s="39"/>
      <c r="J92" s="39"/>
      <c r="K92" s="39"/>
      <c r="L92" s="41" t="s">
        <v>187</v>
      </c>
      <c r="M92" s="118">
        <v>377746</v>
      </c>
      <c r="N92" s="119"/>
      <c r="O92" s="8"/>
    </row>
    <row r="93" spans="1:19" ht="12.75">
      <c r="A93" s="39"/>
      <c r="B93" s="39"/>
      <c r="C93" s="124"/>
      <c r="D93" s="39"/>
      <c r="E93" s="39"/>
      <c r="F93" s="39"/>
      <c r="G93" s="39"/>
      <c r="H93" s="7"/>
      <c r="I93" s="39"/>
      <c r="J93" s="39"/>
      <c r="K93" s="39"/>
      <c r="L93" s="41" t="s">
        <v>51</v>
      </c>
      <c r="M93" s="119">
        <f>SUM(M89+M90+M91+M92)</f>
        <v>32127154</v>
      </c>
      <c r="N93" s="119">
        <f>SUM(N89+N91)</f>
        <v>30113374</v>
      </c>
      <c r="O93" s="8"/>
      <c r="Q93" s="155"/>
      <c r="S93" s="155"/>
    </row>
    <row r="94" spans="1:17" ht="12.75">
      <c r="A94" s="39"/>
      <c r="B94" s="39"/>
      <c r="C94" s="124"/>
      <c r="D94" s="39"/>
      <c r="E94" s="39"/>
      <c r="F94" s="39"/>
      <c r="G94" s="39"/>
      <c r="H94" s="7"/>
      <c r="I94" s="39"/>
      <c r="J94" s="39"/>
      <c r="K94" s="39"/>
      <c r="L94" s="41"/>
      <c r="M94" s="119"/>
      <c r="N94" s="118"/>
      <c r="O94" s="8"/>
      <c r="Q94" s="155"/>
    </row>
    <row r="95" spans="1:17" ht="12.75">
      <c r="A95" s="39"/>
      <c r="B95" s="39"/>
      <c r="C95" s="124"/>
      <c r="D95" s="39"/>
      <c r="E95" s="39"/>
      <c r="F95" s="39"/>
      <c r="G95" s="39"/>
      <c r="H95" s="7"/>
      <c r="I95" s="39"/>
      <c r="J95" s="39"/>
      <c r="K95" s="39"/>
      <c r="L95" s="41"/>
      <c r="M95" s="119"/>
      <c r="N95" s="119"/>
      <c r="O95" s="8"/>
      <c r="Q95" s="95"/>
    </row>
    <row r="96" spans="1:17" ht="12.75">
      <c r="A96" s="170"/>
      <c r="B96" s="170"/>
      <c r="C96" s="171"/>
      <c r="D96" s="170"/>
      <c r="E96" s="170"/>
      <c r="F96" s="170"/>
      <c r="G96" s="170"/>
      <c r="H96" s="172"/>
      <c r="I96" s="170"/>
      <c r="J96" s="170"/>
      <c r="K96" s="170"/>
      <c r="L96" s="162"/>
      <c r="M96" s="163"/>
      <c r="N96" s="163"/>
      <c r="O96" s="8"/>
      <c r="Q96" s="155"/>
    </row>
    <row r="97" spans="1:16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59"/>
      <c r="M97" s="160"/>
      <c r="N97" s="160"/>
      <c r="O97" s="44"/>
      <c r="P97" s="44"/>
    </row>
    <row r="98" spans="1:16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159"/>
      <c r="M98" s="160"/>
      <c r="N98" s="160"/>
      <c r="O98" s="44"/>
      <c r="P98" s="44"/>
    </row>
    <row r="99" spans="1:16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161"/>
      <c r="M99" s="160"/>
      <c r="N99" s="160"/>
      <c r="O99" s="44"/>
      <c r="P99" s="44"/>
    </row>
    <row r="100" spans="1:16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161"/>
      <c r="M100" s="160"/>
      <c r="N100" s="160"/>
      <c r="O100" s="44"/>
      <c r="P100" s="44"/>
    </row>
    <row r="101" spans="1:16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161"/>
      <c r="M101" s="160"/>
      <c r="N101" s="160"/>
      <c r="O101" s="44"/>
      <c r="P101" s="44"/>
    </row>
    <row r="102" spans="1:16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161"/>
      <c r="M102" s="160"/>
      <c r="N102" s="160"/>
      <c r="O102" s="44"/>
      <c r="P102" s="44"/>
    </row>
    <row r="103" spans="1:16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161"/>
      <c r="M103" s="160"/>
      <c r="N103" s="160"/>
      <c r="O103" s="44"/>
      <c r="P103" s="44"/>
    </row>
    <row r="104" spans="1:16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161"/>
      <c r="M104" s="160"/>
      <c r="N104" s="160"/>
      <c r="O104" s="44"/>
      <c r="P104" s="44"/>
    </row>
    <row r="105" spans="1:16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161"/>
      <c r="M105" s="160"/>
      <c r="N105" s="160"/>
      <c r="O105" s="44"/>
      <c r="P105" s="44"/>
    </row>
    <row r="106" spans="1:16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161"/>
      <c r="M106" s="160"/>
      <c r="N106" s="160"/>
      <c r="O106" s="44"/>
      <c r="P106" s="44"/>
    </row>
    <row r="107" spans="1:16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161"/>
      <c r="M107" s="160"/>
      <c r="N107" s="160"/>
      <c r="O107" s="44"/>
      <c r="P107" s="44"/>
    </row>
    <row r="108" spans="1:16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161"/>
      <c r="M108" s="160"/>
      <c r="N108" s="160"/>
      <c r="O108" s="44"/>
      <c r="P108" s="44"/>
    </row>
    <row r="109" spans="1:16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161"/>
      <c r="M109" s="160"/>
      <c r="N109" s="160"/>
      <c r="O109" s="44"/>
      <c r="P109" s="44"/>
    </row>
    <row r="110" spans="1:16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161"/>
      <c r="M110" s="160"/>
      <c r="N110" s="160"/>
      <c r="O110" s="44"/>
      <c r="P110" s="44"/>
    </row>
    <row r="111" spans="1:16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161"/>
      <c r="M111" s="160"/>
      <c r="N111" s="160"/>
      <c r="O111" s="44"/>
      <c r="P111" s="44"/>
    </row>
    <row r="112" spans="1:16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161"/>
      <c r="M112" s="160"/>
      <c r="N112" s="160"/>
      <c r="O112" s="44"/>
      <c r="P112" s="44"/>
    </row>
    <row r="113" spans="1:16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160"/>
      <c r="N113" s="160"/>
      <c r="O113" s="44"/>
      <c r="P113" s="44"/>
    </row>
  </sheetData>
  <sheetProtection/>
  <mergeCells count="8">
    <mergeCell ref="A11:H11"/>
    <mergeCell ref="I11:K11"/>
    <mergeCell ref="A1:N1"/>
    <mergeCell ref="A2:N2"/>
    <mergeCell ref="M3:N3"/>
    <mergeCell ref="M5:N5"/>
    <mergeCell ref="A10:K10"/>
    <mergeCell ref="L10:N10"/>
  </mergeCells>
  <printOptions/>
  <pageMargins left="0.8" right="0.75" top="0.4" bottom="0.18" header="0.25" footer="0.17"/>
  <pageSetup horizontalDpi="600" verticalDpi="600" orientation="portrait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H19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6.421875" style="0" customWidth="1"/>
    <col min="2" max="2" width="2.57421875" style="0" hidden="1" customWidth="1"/>
    <col min="3" max="3" width="11.421875" style="0" hidden="1" customWidth="1"/>
    <col min="4" max="4" width="11.140625" style="0" customWidth="1"/>
    <col min="5" max="5" width="11.421875" style="0" customWidth="1"/>
    <col min="6" max="6" width="22.00390625" style="0" customWidth="1"/>
    <col min="7" max="7" width="22.28125" style="85" customWidth="1"/>
  </cols>
  <sheetData>
    <row r="8" spans="4:8" ht="15.75">
      <c r="D8" s="75" t="s">
        <v>146</v>
      </c>
      <c r="E8" s="75"/>
      <c r="F8" s="75"/>
      <c r="G8" s="84"/>
      <c r="H8" s="78"/>
    </row>
    <row r="9" spans="4:8" ht="15.75">
      <c r="D9" s="75" t="s">
        <v>145</v>
      </c>
      <c r="E9" s="75"/>
      <c r="F9" s="75"/>
      <c r="G9" s="84"/>
      <c r="H9" s="78"/>
    </row>
    <row r="10" spans="4:8" ht="15.75">
      <c r="D10" s="75" t="s">
        <v>182</v>
      </c>
      <c r="E10" s="75"/>
      <c r="F10" s="75"/>
      <c r="G10" s="84"/>
      <c r="H10" s="78"/>
    </row>
    <row r="11" spans="4:8" ht="15.75">
      <c r="D11" s="75"/>
      <c r="E11" s="75"/>
      <c r="F11" s="75"/>
      <c r="G11" s="84"/>
      <c r="H11" s="78"/>
    </row>
    <row r="12" spans="4:8" ht="15.75">
      <c r="D12" s="75"/>
      <c r="E12" s="75"/>
      <c r="F12" s="75"/>
      <c r="G12" s="84"/>
      <c r="H12" s="78"/>
    </row>
    <row r="13" spans="4:8" ht="15">
      <c r="D13" s="78"/>
      <c r="E13" s="78"/>
      <c r="F13" s="78"/>
      <c r="G13" s="84"/>
      <c r="H13" s="78"/>
    </row>
    <row r="14" spans="4:8" ht="15">
      <c r="D14" s="78" t="s">
        <v>81</v>
      </c>
      <c r="E14" s="78"/>
      <c r="F14" s="78"/>
      <c r="G14" s="141">
        <v>22743970</v>
      </c>
      <c r="H14" s="78"/>
    </row>
    <row r="15" spans="4:8" ht="15">
      <c r="D15" s="78" t="s">
        <v>70</v>
      </c>
      <c r="E15" s="78"/>
      <c r="F15" s="108"/>
      <c r="G15" s="141">
        <v>8746145</v>
      </c>
      <c r="H15" s="78"/>
    </row>
    <row r="16" spans="4:8" ht="15.75" thickBot="1">
      <c r="D16" s="78" t="s">
        <v>200</v>
      </c>
      <c r="E16" s="78"/>
      <c r="F16" s="78"/>
      <c r="G16" s="117">
        <v>20546</v>
      </c>
      <c r="H16" s="78"/>
    </row>
    <row r="17" spans="4:8" ht="15">
      <c r="D17" s="78"/>
      <c r="E17" s="78"/>
      <c r="F17" s="78"/>
      <c r="G17" s="96"/>
      <c r="H17" s="78"/>
    </row>
    <row r="18" spans="4:8" ht="16.5" thickBot="1">
      <c r="D18" s="78" t="s">
        <v>71</v>
      </c>
      <c r="E18" s="78"/>
      <c r="F18" s="78"/>
      <c r="G18" s="130">
        <f>SUM(G14+G15+G16)</f>
        <v>31510661</v>
      </c>
      <c r="H18" s="78"/>
    </row>
    <row r="19" spans="4:8" ht="15.75" thickTop="1">
      <c r="D19" s="78"/>
      <c r="E19" s="78"/>
      <c r="F19" s="78"/>
      <c r="G19" s="104"/>
      <c r="H19" s="78"/>
    </row>
  </sheetData>
  <sheetProtection/>
  <printOptions/>
  <pageMargins left="0.74" right="0.75" top="2.34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37"/>
  <sheetViews>
    <sheetView zoomScalePageLayoutView="0" workbookViewId="0" topLeftCell="A8">
      <selection activeCell="G31" sqref="G31"/>
    </sheetView>
  </sheetViews>
  <sheetFormatPr defaultColWidth="11.421875" defaultRowHeight="12.75"/>
  <cols>
    <col min="1" max="2" width="11.421875" style="0" customWidth="1"/>
    <col min="3" max="3" width="12.28125" style="0" bestFit="1" customWidth="1"/>
    <col min="4" max="4" width="24.28125" style="0" customWidth="1"/>
    <col min="5" max="5" width="19.7109375" style="0" customWidth="1"/>
  </cols>
  <sheetData>
    <row r="7" spans="3:7" ht="15.75">
      <c r="C7" s="193" t="s">
        <v>53</v>
      </c>
      <c r="D7" s="193"/>
      <c r="E7" s="72"/>
      <c r="F7" s="193"/>
      <c r="G7" s="193"/>
    </row>
    <row r="8" spans="2:5" ht="15.75">
      <c r="B8" s="75"/>
      <c r="C8" s="76" t="s">
        <v>54</v>
      </c>
      <c r="D8" s="77"/>
      <c r="E8" s="45"/>
    </row>
    <row r="9" spans="3:5" ht="15.75">
      <c r="C9" s="93" t="s">
        <v>183</v>
      </c>
      <c r="D9" s="103"/>
      <c r="E9" s="45"/>
    </row>
    <row r="10" spans="3:5" ht="15.75">
      <c r="C10" s="93"/>
      <c r="E10" s="45"/>
    </row>
    <row r="11" spans="3:5" ht="15.75">
      <c r="C11" s="93"/>
      <c r="E11" s="45"/>
    </row>
    <row r="12" ht="12.75">
      <c r="E12" s="45"/>
    </row>
    <row r="13" ht="12.75">
      <c r="E13" s="45"/>
    </row>
    <row r="14" ht="12.75">
      <c r="E14" s="142"/>
    </row>
    <row r="15" spans="1:5" ht="15.75">
      <c r="A15" s="75" t="s">
        <v>55</v>
      </c>
      <c r="B15" s="78"/>
      <c r="C15" s="78"/>
      <c r="D15" s="78"/>
      <c r="E15" s="154">
        <v>999746</v>
      </c>
    </row>
    <row r="16" spans="1:5" ht="15">
      <c r="A16" s="78"/>
      <c r="B16" s="78"/>
      <c r="C16" s="78"/>
      <c r="D16" s="78"/>
      <c r="E16" s="79"/>
    </row>
    <row r="17" spans="1:5" ht="15.75">
      <c r="A17" s="78" t="s">
        <v>56</v>
      </c>
      <c r="B17" s="78"/>
      <c r="C17" s="78"/>
      <c r="D17" s="78"/>
      <c r="E17" s="135">
        <v>622000</v>
      </c>
    </row>
    <row r="18" spans="1:5" ht="15">
      <c r="A18" s="78"/>
      <c r="B18" s="78"/>
      <c r="C18" s="78"/>
      <c r="D18" s="78"/>
      <c r="E18" s="99"/>
    </row>
    <row r="19" spans="1:6" ht="15">
      <c r="A19" s="78"/>
      <c r="B19" s="78"/>
      <c r="C19" s="78"/>
      <c r="D19" s="78"/>
      <c r="E19" s="79"/>
      <c r="F19" t="s">
        <v>188</v>
      </c>
    </row>
    <row r="20" spans="1:5" ht="15">
      <c r="A20" s="78" t="s">
        <v>57</v>
      </c>
      <c r="B20" s="78"/>
      <c r="C20" s="78"/>
      <c r="D20" s="78"/>
      <c r="E20" s="137">
        <f>SUM(E15+E17)</f>
        <v>1621746</v>
      </c>
    </row>
    <row r="21" spans="1:5" ht="15">
      <c r="A21" s="78"/>
      <c r="B21" s="78"/>
      <c r="C21" s="78"/>
      <c r="D21" s="78"/>
      <c r="E21" s="79"/>
    </row>
    <row r="22" spans="1:5" ht="15.75" thickBot="1">
      <c r="A22" s="78" t="s">
        <v>72</v>
      </c>
      <c r="B22" s="78"/>
      <c r="C22" s="78"/>
      <c r="D22" s="78"/>
      <c r="E22" s="80">
        <v>999746</v>
      </c>
    </row>
    <row r="23" spans="1:5" ht="15">
      <c r="A23" s="78"/>
      <c r="B23" s="78"/>
      <c r="C23" s="78"/>
      <c r="D23" s="78"/>
      <c r="E23" s="79"/>
    </row>
    <row r="24" spans="1:5" ht="15.75">
      <c r="A24" s="75" t="s">
        <v>58</v>
      </c>
      <c r="B24" s="78"/>
      <c r="C24" s="78"/>
      <c r="D24" s="78"/>
      <c r="E24" s="122">
        <v>622000</v>
      </c>
    </row>
    <row r="25" spans="1:5" ht="15.75">
      <c r="A25" s="75"/>
      <c r="B25" s="78"/>
      <c r="C25" s="78"/>
      <c r="D25" s="78"/>
      <c r="E25" s="81"/>
    </row>
    <row r="26" ht="12.75">
      <c r="E26" s="45"/>
    </row>
    <row r="27" ht="12.75">
      <c r="E27" s="45"/>
    </row>
    <row r="28" ht="12.75">
      <c r="E28" s="45"/>
    </row>
    <row r="29" ht="12.75">
      <c r="E29" s="45"/>
    </row>
    <row r="30" spans="1:5" ht="15">
      <c r="A30" s="78" t="s">
        <v>59</v>
      </c>
      <c r="B30" s="78"/>
      <c r="C30" s="78"/>
      <c r="D30" s="78"/>
      <c r="E30" s="137">
        <v>999746</v>
      </c>
    </row>
    <row r="31" spans="1:5" ht="15">
      <c r="A31" s="78"/>
      <c r="B31" s="78"/>
      <c r="C31" s="78"/>
      <c r="D31" s="78"/>
      <c r="E31" s="79"/>
    </row>
    <row r="32" spans="1:5" ht="15.75" thickBot="1">
      <c r="A32" s="78" t="s">
        <v>60</v>
      </c>
      <c r="B32" s="78"/>
      <c r="C32" s="78"/>
      <c r="D32" s="78"/>
      <c r="E32" s="143">
        <v>622000</v>
      </c>
    </row>
    <row r="33" spans="1:5" ht="15">
      <c r="A33" s="78"/>
      <c r="B33" s="78"/>
      <c r="C33" s="78"/>
      <c r="D33" s="78"/>
      <c r="E33" s="144"/>
    </row>
    <row r="34" spans="1:5" ht="15.75">
      <c r="A34" s="75" t="s">
        <v>199</v>
      </c>
      <c r="B34" s="78"/>
      <c r="C34" s="78"/>
      <c r="D34" s="78"/>
      <c r="E34" s="135">
        <v>377746</v>
      </c>
    </row>
    <row r="35" ht="12.75">
      <c r="E35" s="72"/>
    </row>
    <row r="36" ht="12.75">
      <c r="E36" s="45"/>
    </row>
    <row r="37" ht="12.75">
      <c r="E37" s="45"/>
    </row>
  </sheetData>
  <sheetProtection/>
  <mergeCells count="2">
    <mergeCell ref="C7:D7"/>
    <mergeCell ref="F7:G7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6">
      <selection activeCell="H27" sqref="H27"/>
    </sheetView>
  </sheetViews>
  <sheetFormatPr defaultColWidth="11.421875" defaultRowHeight="12.75"/>
  <cols>
    <col min="1" max="1" width="11.421875" style="0" customWidth="1"/>
    <col min="2" max="3" width="14.28125" style="0" bestFit="1" customWidth="1"/>
    <col min="4" max="4" width="11.421875" style="0" customWidth="1"/>
    <col min="5" max="5" width="12.8515625" style="0" customWidth="1"/>
    <col min="6" max="6" width="22.7109375" style="45" customWidth="1"/>
  </cols>
  <sheetData>
    <row r="2" ht="12.75">
      <c r="D2" t="s">
        <v>52</v>
      </c>
    </row>
    <row r="3" ht="15.75">
      <c r="D3" s="75"/>
    </row>
    <row r="4" spans="3:6" ht="14.25" customHeight="1">
      <c r="C4" s="82" t="s">
        <v>61</v>
      </c>
      <c r="D4" s="82"/>
      <c r="F4" s="72"/>
    </row>
    <row r="5" spans="3:6" ht="19.5" customHeight="1">
      <c r="C5" s="82" t="s">
        <v>62</v>
      </c>
      <c r="D5" s="82"/>
      <c r="F5" s="72"/>
    </row>
    <row r="6" spans="1:6" ht="18.75" customHeight="1">
      <c r="A6" t="s">
        <v>78</v>
      </c>
      <c r="B6" s="102" t="s">
        <v>181</v>
      </c>
      <c r="C6" s="101"/>
      <c r="D6" s="100"/>
      <c r="E6" s="83"/>
      <c r="F6" s="77"/>
    </row>
    <row r="9" spans="4:5" ht="12.75">
      <c r="D9" t="s">
        <v>73</v>
      </c>
      <c r="E9" t="s">
        <v>73</v>
      </c>
    </row>
    <row r="11" spans="2:6" ht="15.75">
      <c r="B11" s="75" t="s">
        <v>63</v>
      </c>
      <c r="C11" s="78"/>
      <c r="D11" s="78"/>
      <c r="E11" s="78"/>
      <c r="F11" s="135">
        <v>29496881</v>
      </c>
    </row>
    <row r="12" spans="2:6" ht="15">
      <c r="B12" s="78"/>
      <c r="C12" s="78"/>
      <c r="D12" s="78"/>
      <c r="E12" s="78"/>
      <c r="F12" s="79"/>
    </row>
    <row r="13" spans="2:6" ht="15">
      <c r="B13" s="78" t="s">
        <v>64</v>
      </c>
      <c r="C13" s="78"/>
      <c r="D13" s="78"/>
      <c r="E13" s="78"/>
      <c r="F13" s="136">
        <v>32127154</v>
      </c>
    </row>
    <row r="14" spans="2:6" ht="15">
      <c r="B14" s="78"/>
      <c r="C14" s="78"/>
      <c r="D14" s="78"/>
      <c r="E14" s="78"/>
      <c r="F14" s="79"/>
    </row>
    <row r="15" spans="2:6" ht="15">
      <c r="B15" s="78" t="s">
        <v>65</v>
      </c>
      <c r="C15" s="78"/>
      <c r="D15" s="78"/>
      <c r="E15" s="78"/>
      <c r="F15" s="137">
        <f>SUM(F11+F13)</f>
        <v>61624035</v>
      </c>
    </row>
    <row r="16" spans="2:6" ht="15">
      <c r="B16" s="78"/>
      <c r="C16" s="78"/>
      <c r="D16" s="78"/>
      <c r="E16" s="78"/>
      <c r="F16" s="79"/>
    </row>
    <row r="17" spans="2:6" ht="15.75" thickBot="1">
      <c r="B17" s="78" t="s">
        <v>66</v>
      </c>
      <c r="C17" s="78"/>
      <c r="D17" s="78"/>
      <c r="E17" s="78"/>
      <c r="F17" s="138">
        <v>30113374</v>
      </c>
    </row>
    <row r="18" spans="2:6" ht="15">
      <c r="B18" s="78"/>
      <c r="C18" s="78"/>
      <c r="D18" s="78"/>
      <c r="E18" s="78"/>
      <c r="F18" s="79"/>
    </row>
    <row r="19" spans="2:6" ht="15.75">
      <c r="B19" s="75" t="s">
        <v>67</v>
      </c>
      <c r="C19" s="78"/>
      <c r="D19" s="78"/>
      <c r="E19" s="78"/>
      <c r="F19" s="122">
        <v>31510661</v>
      </c>
    </row>
    <row r="20" ht="12.75">
      <c r="E20" s="44"/>
    </row>
    <row r="21" ht="12.75">
      <c r="E21" s="44"/>
    </row>
    <row r="23" spans="2:6" ht="15">
      <c r="B23" s="78" t="s">
        <v>68</v>
      </c>
      <c r="C23" s="78"/>
      <c r="D23" s="78"/>
      <c r="E23" s="78"/>
      <c r="F23" s="139">
        <v>29496881</v>
      </c>
    </row>
    <row r="24" spans="2:6" ht="15">
      <c r="B24" s="78"/>
      <c r="C24" s="78"/>
      <c r="D24" s="78"/>
      <c r="E24" s="78"/>
      <c r="F24" s="79"/>
    </row>
    <row r="25" spans="2:6" ht="15.75" thickBot="1">
      <c r="B25" s="78" t="s">
        <v>69</v>
      </c>
      <c r="C25" s="78"/>
      <c r="D25" s="78"/>
      <c r="E25" s="78"/>
      <c r="F25" s="138">
        <v>31510661</v>
      </c>
    </row>
    <row r="26" spans="2:5" ht="15">
      <c r="B26" s="78"/>
      <c r="C26" s="78"/>
      <c r="D26" s="78"/>
      <c r="E26" s="78"/>
    </row>
    <row r="27" spans="2:6" ht="15.75">
      <c r="B27" s="75" t="s">
        <v>120</v>
      </c>
      <c r="C27" s="78"/>
      <c r="D27" s="78"/>
      <c r="E27" s="78"/>
      <c r="F27" s="140">
        <v>2013780</v>
      </c>
    </row>
    <row r="28" ht="12.75">
      <c r="F28" s="72"/>
    </row>
    <row r="35" ht="12.75">
      <c r="E35" s="109"/>
    </row>
    <row r="36" spans="3:5" ht="12.75">
      <c r="C36" s="44"/>
      <c r="D36" s="44"/>
      <c r="E36" s="110"/>
    </row>
  </sheetData>
  <sheetProtection/>
  <printOptions/>
  <pageMargins left="0.29" right="0.75" top="1.66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2">
      <selection activeCell="F36" sqref="F36"/>
    </sheetView>
  </sheetViews>
  <sheetFormatPr defaultColWidth="11.421875" defaultRowHeight="12.75"/>
  <cols>
    <col min="1" max="1" width="6.8515625" style="0" customWidth="1"/>
    <col min="2" max="2" width="4.421875" style="0" customWidth="1"/>
    <col min="3" max="3" width="10.7109375" style="0" customWidth="1"/>
    <col min="4" max="4" width="48.421875" style="0" customWidth="1"/>
    <col min="5" max="5" width="16.421875" style="0" customWidth="1"/>
    <col min="6" max="6" width="19.8515625" style="0" customWidth="1"/>
    <col min="7" max="7" width="12.8515625" style="0" bestFit="1" customWidth="1"/>
  </cols>
  <sheetData>
    <row r="1" spans="1:6" ht="12.75">
      <c r="A1" s="178" t="s">
        <v>0</v>
      </c>
      <c r="B1" s="179"/>
      <c r="C1" s="179"/>
      <c r="D1" s="179"/>
      <c r="E1" s="179"/>
      <c r="F1" s="180"/>
    </row>
    <row r="2" spans="1:6" ht="18">
      <c r="A2" s="194" t="s">
        <v>31</v>
      </c>
      <c r="B2" s="195"/>
      <c r="C2" s="195"/>
      <c r="D2" s="195"/>
      <c r="E2" s="195"/>
      <c r="F2" s="196"/>
    </row>
    <row r="3" spans="1:6" ht="12.75">
      <c r="A3" s="2"/>
      <c r="B3" s="44"/>
      <c r="C3" s="44"/>
      <c r="D3" s="46"/>
      <c r="E3" s="197" t="s">
        <v>27</v>
      </c>
      <c r="F3" s="198"/>
    </row>
    <row r="4" spans="1:6" ht="12.75">
      <c r="A4" s="2"/>
      <c r="B4" s="44"/>
      <c r="C4" s="44"/>
      <c r="D4" s="44"/>
      <c r="E4" s="44"/>
      <c r="F4" s="86"/>
    </row>
    <row r="5" spans="1:6" ht="12.75">
      <c r="A5" s="47"/>
      <c r="B5" s="48"/>
      <c r="C5" s="48"/>
      <c r="D5" s="44"/>
      <c r="E5" s="48"/>
      <c r="F5" s="49"/>
    </row>
    <row r="6" spans="1:6" ht="12.75">
      <c r="A6" s="50" t="s">
        <v>32</v>
      </c>
      <c r="B6" s="44"/>
      <c r="C6" s="44"/>
      <c r="E6" s="199" t="s">
        <v>5</v>
      </c>
      <c r="F6" s="200"/>
    </row>
    <row r="7" spans="1:6" ht="12.75">
      <c r="A7" s="50" t="s">
        <v>33</v>
      </c>
      <c r="B7" s="44"/>
      <c r="C7" s="44"/>
      <c r="D7" s="44"/>
      <c r="E7" s="51" t="s">
        <v>7</v>
      </c>
      <c r="F7" s="15"/>
    </row>
    <row r="8" spans="1:6" ht="12.75">
      <c r="A8" s="97" t="s">
        <v>102</v>
      </c>
      <c r="B8" s="52"/>
      <c r="C8" s="106"/>
      <c r="D8" s="44"/>
      <c r="E8" s="51" t="s">
        <v>8</v>
      </c>
      <c r="F8" s="15"/>
    </row>
    <row r="9" spans="1:6" ht="15.75" customHeight="1">
      <c r="A9" s="50" t="s">
        <v>180</v>
      </c>
      <c r="B9" s="44"/>
      <c r="C9" s="44"/>
      <c r="D9" s="44"/>
      <c r="E9" s="53" t="s">
        <v>9</v>
      </c>
      <c r="F9" s="17"/>
    </row>
    <row r="10" spans="1:6" ht="13.5" thickBot="1">
      <c r="A10" s="19"/>
      <c r="B10" s="20"/>
      <c r="C10" s="54"/>
      <c r="D10" s="54"/>
      <c r="E10" s="54"/>
      <c r="F10" s="87"/>
    </row>
    <row r="11" ht="13.5" thickBot="1">
      <c r="F11" s="45"/>
    </row>
    <row r="12" spans="1:6" ht="15.75">
      <c r="A12" s="201" t="s">
        <v>34</v>
      </c>
      <c r="B12" s="201"/>
      <c r="C12" s="201"/>
      <c r="D12" s="201" t="s">
        <v>35</v>
      </c>
      <c r="E12" s="55"/>
      <c r="F12" s="204" t="s">
        <v>36</v>
      </c>
    </row>
    <row r="13" spans="1:6" ht="15.75">
      <c r="A13" s="202"/>
      <c r="B13" s="202"/>
      <c r="C13" s="202"/>
      <c r="D13" s="202"/>
      <c r="E13" s="56" t="s">
        <v>37</v>
      </c>
      <c r="F13" s="205"/>
    </row>
    <row r="14" spans="1:6" ht="15.75">
      <c r="A14" s="206" t="s">
        <v>12</v>
      </c>
      <c r="B14" s="206"/>
      <c r="C14" s="206"/>
      <c r="D14" s="203"/>
      <c r="E14" s="56"/>
      <c r="F14" s="57" t="s">
        <v>38</v>
      </c>
    </row>
    <row r="15" spans="1:6" ht="63.75" thickBot="1">
      <c r="A15" s="58" t="s">
        <v>39</v>
      </c>
      <c r="B15" s="58" t="s">
        <v>40</v>
      </c>
      <c r="C15" s="58" t="s">
        <v>25</v>
      </c>
      <c r="D15" s="59" t="s">
        <v>27</v>
      </c>
      <c r="E15" s="60" t="s">
        <v>28</v>
      </c>
      <c r="F15" s="61" t="s">
        <v>29</v>
      </c>
    </row>
    <row r="16" spans="1:6" ht="18.75">
      <c r="A16" s="62">
        <v>1</v>
      </c>
      <c r="B16" s="63"/>
      <c r="D16" s="65" t="s">
        <v>41</v>
      </c>
      <c r="E16" s="105"/>
      <c r="F16" s="107">
        <f>SUM(F17+F21)</f>
        <v>32127154</v>
      </c>
    </row>
    <row r="17" spans="1:6" ht="18.75">
      <c r="A17" s="62"/>
      <c r="B17">
        <v>1</v>
      </c>
      <c r="C17" s="63"/>
      <c r="D17" s="68" t="s">
        <v>42</v>
      </c>
      <c r="E17" s="66"/>
      <c r="F17" s="107">
        <v>32127154</v>
      </c>
    </row>
    <row r="18" spans="1:6" ht="18.75">
      <c r="A18" s="62"/>
      <c r="B18" s="63"/>
      <c r="C18" s="64">
        <v>61</v>
      </c>
      <c r="D18" s="68" t="s">
        <v>43</v>
      </c>
      <c r="E18" s="66">
        <v>9992</v>
      </c>
      <c r="F18" s="121">
        <v>9511768</v>
      </c>
    </row>
    <row r="19" spans="1:6" ht="18.75">
      <c r="A19" s="62"/>
      <c r="B19" s="63"/>
      <c r="C19" s="64">
        <v>62</v>
      </c>
      <c r="D19" s="68" t="s">
        <v>44</v>
      </c>
      <c r="E19" s="66">
        <v>9992</v>
      </c>
      <c r="F19" s="121">
        <v>22615386</v>
      </c>
    </row>
    <row r="20" spans="1:6" ht="18.75">
      <c r="A20" s="62"/>
      <c r="B20" s="63"/>
      <c r="C20" s="64"/>
      <c r="D20" s="68"/>
      <c r="E20" s="66"/>
      <c r="F20" s="67"/>
    </row>
    <row r="21" spans="1:6" ht="18.75">
      <c r="A21" s="62">
        <v>1</v>
      </c>
      <c r="B21" s="63"/>
      <c r="C21" s="71"/>
      <c r="D21" s="65" t="s">
        <v>45</v>
      </c>
      <c r="E21" s="66"/>
      <c r="F21" s="107"/>
    </row>
    <row r="22" spans="1:6" ht="18.75">
      <c r="A22" s="62"/>
      <c r="B22" s="63">
        <v>1</v>
      </c>
      <c r="C22" s="71"/>
      <c r="D22" s="68" t="s">
        <v>79</v>
      </c>
      <c r="E22" s="66"/>
      <c r="F22" s="121"/>
    </row>
    <row r="23" spans="1:6" ht="18.75">
      <c r="A23" s="62"/>
      <c r="B23" s="63"/>
      <c r="C23" s="71">
        <v>9</v>
      </c>
      <c r="D23" s="68" t="s">
        <v>45</v>
      </c>
      <c r="E23" s="66"/>
      <c r="F23" s="121"/>
    </row>
    <row r="24" spans="1:6" ht="18.75">
      <c r="A24" s="62"/>
      <c r="B24" s="63"/>
      <c r="D24" s="68"/>
      <c r="E24" s="66"/>
      <c r="F24" s="67"/>
    </row>
    <row r="25" spans="1:6" ht="18.75">
      <c r="A25" s="62"/>
      <c r="B25" s="63"/>
      <c r="C25" s="64"/>
      <c r="D25" s="65" t="s">
        <v>46</v>
      </c>
      <c r="E25" s="66">
        <v>9998</v>
      </c>
      <c r="F25" s="69"/>
    </row>
    <row r="26" spans="1:6" ht="18.75">
      <c r="A26" s="62"/>
      <c r="B26" s="63"/>
      <c r="C26" s="64"/>
      <c r="D26" s="68" t="s">
        <v>47</v>
      </c>
      <c r="E26" s="66"/>
      <c r="F26" s="67"/>
    </row>
    <row r="27" spans="1:8" ht="18.75">
      <c r="A27" s="62"/>
      <c r="B27" s="63"/>
      <c r="C27" s="64"/>
      <c r="D27" s="68" t="s">
        <v>48</v>
      </c>
      <c r="E27" s="66"/>
      <c r="F27" s="67"/>
      <c r="H27">
        <v>0</v>
      </c>
    </row>
    <row r="28" spans="1:6" ht="18.75">
      <c r="A28" s="62"/>
      <c r="B28" s="63"/>
      <c r="C28" s="64"/>
      <c r="D28" s="68" t="s">
        <v>49</v>
      </c>
      <c r="E28" s="66"/>
      <c r="F28" s="67"/>
    </row>
    <row r="29" spans="1:6" ht="18.75">
      <c r="A29" s="62"/>
      <c r="B29" s="63"/>
      <c r="C29" s="64"/>
      <c r="D29" s="68"/>
      <c r="E29" s="66"/>
      <c r="F29" s="67"/>
    </row>
    <row r="30" spans="1:6" ht="18.75">
      <c r="A30" s="62">
        <v>3</v>
      </c>
      <c r="B30" s="63"/>
      <c r="C30" s="63"/>
      <c r="D30" s="65" t="s">
        <v>50</v>
      </c>
      <c r="E30" s="66"/>
      <c r="F30" s="107"/>
    </row>
    <row r="31" spans="1:6" ht="18.75">
      <c r="A31" s="62"/>
      <c r="B31" s="63">
        <v>11</v>
      </c>
      <c r="C31" s="63">
        <v>11</v>
      </c>
      <c r="D31" s="68" t="s">
        <v>74</v>
      </c>
      <c r="E31" s="66"/>
      <c r="F31" s="121"/>
    </row>
    <row r="32" spans="1:6" ht="18.75">
      <c r="A32" s="62"/>
      <c r="B32" s="63"/>
      <c r="C32" s="63"/>
      <c r="D32" s="68"/>
      <c r="E32" s="66"/>
      <c r="F32" s="67"/>
    </row>
    <row r="33" spans="1:6" ht="18.75">
      <c r="A33" s="62"/>
      <c r="B33" s="63"/>
      <c r="C33" s="63"/>
      <c r="D33" s="68"/>
      <c r="E33" s="66"/>
      <c r="F33" s="67"/>
    </row>
    <row r="34" spans="1:6" ht="18.75">
      <c r="A34" s="62">
        <v>3</v>
      </c>
      <c r="B34" s="63"/>
      <c r="C34" s="63"/>
      <c r="D34" s="68" t="s">
        <v>75</v>
      </c>
      <c r="E34" s="149"/>
      <c r="F34" s="107"/>
    </row>
    <row r="35" spans="1:6" ht="18.75">
      <c r="A35" s="62"/>
      <c r="B35" s="63">
        <v>12</v>
      </c>
      <c r="C35" s="63"/>
      <c r="D35" s="68" t="s">
        <v>76</v>
      </c>
      <c r="E35" s="149"/>
      <c r="F35" s="107"/>
    </row>
    <row r="36" spans="1:6" ht="19.5" thickBot="1">
      <c r="A36" s="62"/>
      <c r="B36" s="63"/>
      <c r="C36" s="92">
        <v>11</v>
      </c>
      <c r="D36" s="70" t="s">
        <v>77</v>
      </c>
      <c r="E36" s="149"/>
      <c r="F36" s="107"/>
    </row>
    <row r="37" spans="1:6" ht="19.5" thickBot="1">
      <c r="A37" s="62"/>
      <c r="B37" s="63"/>
      <c r="C37" s="94"/>
      <c r="D37" s="89"/>
      <c r="E37" s="66"/>
      <c r="F37" s="69"/>
    </row>
    <row r="38" spans="1:7" ht="19.5" thickBot="1">
      <c r="A38" s="73"/>
      <c r="B38" s="74"/>
      <c r="C38" s="91"/>
      <c r="D38" s="88" t="s">
        <v>51</v>
      </c>
      <c r="E38" s="90"/>
      <c r="F38" s="166">
        <f>SUM(F16+F34)</f>
        <v>32127154</v>
      </c>
      <c r="G38" s="95"/>
    </row>
  </sheetData>
  <sheetProtection/>
  <mergeCells count="8">
    <mergeCell ref="A1:F1"/>
    <mergeCell ref="A2:F2"/>
    <mergeCell ref="E3:F3"/>
    <mergeCell ref="E6:F6"/>
    <mergeCell ref="A12:C13"/>
    <mergeCell ref="D12:D14"/>
    <mergeCell ref="F12:F13"/>
    <mergeCell ref="A14:C14"/>
  </mergeCells>
  <printOptions/>
  <pageMargins left="0.46" right="0.51" top="0.29" bottom="0.5" header="0" footer="0.5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4">
      <selection activeCell="E13" sqref="E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Xiomara Del Monte</cp:lastModifiedBy>
  <cp:lastPrinted>2022-07-06T17:00:51Z</cp:lastPrinted>
  <dcterms:created xsi:type="dcterms:W3CDTF">2004-03-08T17:15:59Z</dcterms:created>
  <dcterms:modified xsi:type="dcterms:W3CDTF">2022-07-07T14:48:52Z</dcterms:modified>
  <cp:category/>
  <cp:version/>
  <cp:contentType/>
  <cp:contentStatus/>
</cp:coreProperties>
</file>