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2" windowWidth="16608" windowHeight="852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E86" i="1"/>
  <c r="F86"/>
  <c r="G86"/>
  <c r="H86"/>
  <c r="I86"/>
  <c r="J86"/>
  <c r="K86"/>
  <c r="L86"/>
  <c r="M86"/>
  <c r="N86"/>
  <c r="O86"/>
  <c r="P86"/>
  <c r="Q85"/>
  <c r="Q84"/>
  <c r="Q83"/>
  <c r="Q82"/>
  <c r="Q81"/>
  <c r="Q80"/>
  <c r="Q79"/>
  <c r="Q78"/>
  <c r="Q77"/>
  <c r="Q76"/>
  <c r="Q75"/>
  <c r="Q74"/>
  <c r="Q73"/>
  <c r="Q72"/>
  <c r="M115"/>
  <c r="L115"/>
  <c r="K115"/>
  <c r="J115"/>
  <c r="I115"/>
  <c r="H115"/>
  <c r="G115"/>
  <c r="F115"/>
  <c r="E115"/>
  <c r="Q114"/>
  <c r="P114"/>
  <c r="O114"/>
  <c r="N114"/>
  <c r="Q113"/>
  <c r="P113"/>
  <c r="O113"/>
  <c r="N113"/>
  <c r="Q112"/>
  <c r="Q115" s="1"/>
  <c r="P112"/>
  <c r="P115" s="1"/>
  <c r="O112"/>
  <c r="O115" s="1"/>
  <c r="N112"/>
  <c r="M109"/>
  <c r="L109"/>
  <c r="K109"/>
  <c r="J109"/>
  <c r="I109"/>
  <c r="H109"/>
  <c r="G109"/>
  <c r="F109"/>
  <c r="E109"/>
  <c r="Q108"/>
  <c r="P108"/>
  <c r="O108"/>
  <c r="N108"/>
  <c r="Q107"/>
  <c r="P107"/>
  <c r="O107"/>
  <c r="N107"/>
  <c r="Q106"/>
  <c r="P106"/>
  <c r="O106"/>
  <c r="N106"/>
  <c r="Q105"/>
  <c r="P105"/>
  <c r="O105"/>
  <c r="N105"/>
  <c r="Q104"/>
  <c r="P104"/>
  <c r="O104"/>
  <c r="N104"/>
  <c r="Q103"/>
  <c r="P103"/>
  <c r="O103"/>
  <c r="N103"/>
  <c r="Q102"/>
  <c r="P102"/>
  <c r="O102"/>
  <c r="N102"/>
  <c r="Q101"/>
  <c r="P101"/>
  <c r="O101"/>
  <c r="N101"/>
  <c r="Q100"/>
  <c r="P100"/>
  <c r="O100"/>
  <c r="N100"/>
  <c r="Q99"/>
  <c r="P99"/>
  <c r="O99"/>
  <c r="N99"/>
  <c r="Q98"/>
  <c r="P98"/>
  <c r="P109" s="1"/>
  <c r="O98"/>
  <c r="N98"/>
  <c r="N109" s="1"/>
  <c r="M87"/>
  <c r="M110" s="1"/>
  <c r="L87"/>
  <c r="K87"/>
  <c r="J87"/>
  <c r="I87"/>
  <c r="H87"/>
  <c r="G87"/>
  <c r="G110" s="1"/>
  <c r="F87"/>
  <c r="E87"/>
  <c r="E110" s="1"/>
  <c r="P85"/>
  <c r="O85"/>
  <c r="N85"/>
  <c r="P84"/>
  <c r="O84"/>
  <c r="N84"/>
  <c r="P83"/>
  <c r="O83"/>
  <c r="N83"/>
  <c r="P82"/>
  <c r="O82"/>
  <c r="N82"/>
  <c r="P81"/>
  <c r="O81"/>
  <c r="N81"/>
  <c r="P80"/>
  <c r="O80"/>
  <c r="N80"/>
  <c r="P79"/>
  <c r="O79"/>
  <c r="N79"/>
  <c r="P78"/>
  <c r="O78"/>
  <c r="N78"/>
  <c r="P77"/>
  <c r="O77"/>
  <c r="N77"/>
  <c r="P76"/>
  <c r="O76"/>
  <c r="N76"/>
  <c r="P75"/>
  <c r="O75"/>
  <c r="N75"/>
  <c r="P74"/>
  <c r="O74"/>
  <c r="N74"/>
  <c r="P73"/>
  <c r="O73"/>
  <c r="N73"/>
  <c r="P72"/>
  <c r="O72"/>
  <c r="N72"/>
  <c r="L70"/>
  <c r="K70"/>
  <c r="J70"/>
  <c r="I70"/>
  <c r="H70"/>
  <c r="G70"/>
  <c r="F70"/>
  <c r="E70"/>
  <c r="Q69"/>
  <c r="Q70" s="1"/>
  <c r="P69"/>
  <c r="P70" s="1"/>
  <c r="O69"/>
  <c r="O70" s="1"/>
  <c r="N69"/>
  <c r="N70" s="1"/>
  <c r="L58"/>
  <c r="K58"/>
  <c r="J58"/>
  <c r="I58"/>
  <c r="H58"/>
  <c r="G58"/>
  <c r="F58"/>
  <c r="E58"/>
  <c r="Q57"/>
  <c r="P57"/>
  <c r="O57"/>
  <c r="N57"/>
  <c r="Q56"/>
  <c r="P56"/>
  <c r="O56"/>
  <c r="N56"/>
  <c r="Q55"/>
  <c r="P55"/>
  <c r="O55"/>
  <c r="N55"/>
  <c r="Q54"/>
  <c r="P54"/>
  <c r="P58" s="1"/>
  <c r="O54"/>
  <c r="O58" s="1"/>
  <c r="N54"/>
  <c r="N58" s="1"/>
  <c r="L52"/>
  <c r="K52"/>
  <c r="J52"/>
  <c r="I52"/>
  <c r="H52"/>
  <c r="G52"/>
  <c r="F52"/>
  <c r="E52"/>
  <c r="Q51"/>
  <c r="P51"/>
  <c r="O51"/>
  <c r="N51"/>
  <c r="Q50"/>
  <c r="Q52" s="1"/>
  <c r="P50"/>
  <c r="P52" s="1"/>
  <c r="O50"/>
  <c r="O52" s="1"/>
  <c r="N50"/>
  <c r="N52" s="1"/>
  <c r="M48"/>
  <c r="L48"/>
  <c r="K48"/>
  <c r="J48"/>
  <c r="I48"/>
  <c r="H48"/>
  <c r="G48"/>
  <c r="F48"/>
  <c r="E48"/>
  <c r="Q47"/>
  <c r="P47"/>
  <c r="O47"/>
  <c r="N47"/>
  <c r="Q46"/>
  <c r="P46"/>
  <c r="O46"/>
  <c r="N46"/>
  <c r="Q45"/>
  <c r="P45"/>
  <c r="O45"/>
  <c r="N45"/>
  <c r="Q44"/>
  <c r="P44"/>
  <c r="O44"/>
  <c r="N44"/>
  <c r="P43"/>
  <c r="O43"/>
  <c r="N43"/>
  <c r="Q42"/>
  <c r="P42"/>
  <c r="O42"/>
  <c r="N42"/>
  <c r="Q41"/>
  <c r="P41"/>
  <c r="O41"/>
  <c r="N41"/>
  <c r="Q40"/>
  <c r="Q48" s="1"/>
  <c r="P40"/>
  <c r="P48" s="1"/>
  <c r="O40"/>
  <c r="O48" s="1"/>
  <c r="N40"/>
  <c r="N48" s="1"/>
  <c r="N28"/>
  <c r="L28"/>
  <c r="K28"/>
  <c r="J28"/>
  <c r="I28"/>
  <c r="H28"/>
  <c r="G28"/>
  <c r="E28"/>
  <c r="Q27"/>
  <c r="Q28" s="1"/>
  <c r="P27"/>
  <c r="P28" s="1"/>
  <c r="O27"/>
  <c r="O28" s="1"/>
  <c r="N27"/>
  <c r="L25"/>
  <c r="K25"/>
  <c r="J25"/>
  <c r="I25"/>
  <c r="H25"/>
  <c r="G25"/>
  <c r="E25"/>
  <c r="Q24"/>
  <c r="Q25" s="1"/>
  <c r="P24"/>
  <c r="P25" s="1"/>
  <c r="O24"/>
  <c r="O25" s="1"/>
  <c r="N24"/>
  <c r="N25" s="1"/>
  <c r="L22"/>
  <c r="K22"/>
  <c r="J22"/>
  <c r="I22"/>
  <c r="H22"/>
  <c r="G22"/>
  <c r="E22"/>
  <c r="Q21"/>
  <c r="Q22" s="1"/>
  <c r="P21"/>
  <c r="P22" s="1"/>
  <c r="O21"/>
  <c r="O22" s="1"/>
  <c r="N21"/>
  <c r="N22" s="1"/>
  <c r="L19"/>
  <c r="K19"/>
  <c r="J19"/>
  <c r="I19"/>
  <c r="H19"/>
  <c r="G19"/>
  <c r="F19"/>
  <c r="E19"/>
  <c r="Q18"/>
  <c r="Q19" s="1"/>
  <c r="P18"/>
  <c r="P19" s="1"/>
  <c r="O18"/>
  <c r="O19" s="1"/>
  <c r="N18"/>
  <c r="N19" s="1"/>
  <c r="L16"/>
  <c r="K16"/>
  <c r="J16"/>
  <c r="I16"/>
  <c r="H16"/>
  <c r="G16"/>
  <c r="F16"/>
  <c r="E16"/>
  <c r="Q15"/>
  <c r="P15"/>
  <c r="O15"/>
  <c r="N15"/>
  <c r="Q14"/>
  <c r="P14"/>
  <c r="O14"/>
  <c r="N14"/>
  <c r="Q13"/>
  <c r="P13"/>
  <c r="O13"/>
  <c r="N13"/>
  <c r="Q12"/>
  <c r="P12"/>
  <c r="O12"/>
  <c r="N12"/>
  <c r="Q11"/>
  <c r="Q16" s="1"/>
  <c r="P11"/>
  <c r="P16" s="1"/>
  <c r="O11"/>
  <c r="O16" s="1"/>
  <c r="N11"/>
  <c r="N16" l="1"/>
  <c r="K110"/>
  <c r="K126" s="1"/>
  <c r="I110"/>
  <c r="I126" s="1"/>
  <c r="F126"/>
  <c r="H110"/>
  <c r="L110"/>
  <c r="L126" s="1"/>
  <c r="N115"/>
  <c r="H126"/>
  <c r="F110"/>
  <c r="J110"/>
  <c r="J126" s="1"/>
  <c r="M126"/>
  <c r="N87"/>
  <c r="N110" s="1"/>
  <c r="P87"/>
  <c r="P110" s="1"/>
  <c r="O109"/>
  <c r="E126"/>
  <c r="Q58"/>
  <c r="P126"/>
  <c r="G126"/>
  <c r="O87"/>
  <c r="N126" l="1"/>
  <c r="O110"/>
  <c r="O126" s="1"/>
  <c r="Q87"/>
</calcChain>
</file>

<file path=xl/sharedStrings.xml><?xml version="1.0" encoding="utf-8"?>
<sst xmlns="http://schemas.openxmlformats.org/spreadsheetml/2006/main" count="408" uniqueCount="171">
  <si>
    <t>INSTITUTO AZUCARERO DOMINICANO</t>
  </si>
  <si>
    <t>INAZUCAR</t>
  </si>
  <si>
    <t xml:space="preserve">     CAPITULO: 5112</t>
  </si>
  <si>
    <t>DAF:01          UE:0001</t>
  </si>
  <si>
    <t>PROGRAMA:11</t>
  </si>
  <si>
    <t>SUBPROGRAMA:02</t>
  </si>
  <si>
    <t>PROYECTO:0</t>
  </si>
  <si>
    <t xml:space="preserve">     ACT:0001</t>
  </si>
  <si>
    <t>CUENTA:2.1.1.1.01</t>
  </si>
  <si>
    <t>FONDO:0100</t>
  </si>
  <si>
    <t>NOMBRE</t>
  </si>
  <si>
    <t>CARGO</t>
  </si>
  <si>
    <t>ESTATUS</t>
  </si>
  <si>
    <t>SUELDO BRUTO      (RD$)</t>
  </si>
  <si>
    <t>IMPUESTO S/R            (Ley 11-92)
(1*)</t>
  </si>
  <si>
    <t>SEGURO SAVICA</t>
  </si>
  <si>
    <t>SEGURIDAD SOCIAL (Ley 87-01)</t>
  </si>
  <si>
    <t>TOTAL RETENCIONES</t>
  </si>
  <si>
    <t>SUELDO NETO     (RD$)</t>
  </si>
  <si>
    <t>SEXO</t>
  </si>
  <si>
    <t>SEGURO DE PENSION  (9.97%)</t>
  </si>
  <si>
    <t>RIESGO LABORAL (1.3%)      (2*)</t>
  </si>
  <si>
    <t>SEGURO DE SALUD (10.13%)          (3*)</t>
  </si>
  <si>
    <t>REGISTRO DEPENDIENTE ADICIONALES             (4*)</t>
  </si>
  <si>
    <t>SUB-TOTAL TSS</t>
  </si>
  <si>
    <t>DEDUCCION EMPLEADO</t>
  </si>
  <si>
    <t>APORTE PATRONAL</t>
  </si>
  <si>
    <t>EMPLEADO
(2.87%)</t>
  </si>
  <si>
    <t>PATRONAL    (7.10%)</t>
  </si>
  <si>
    <t>EMPLEADO (3.04%)</t>
  </si>
  <si>
    <t>PATRONAL     (7.09%)</t>
  </si>
  <si>
    <t>DIRECCION EJECUTIVA</t>
  </si>
  <si>
    <t>MAXIMO PEREZ PEREZ</t>
  </si>
  <si>
    <t>DIRECTOR EJECUTIVO</t>
  </si>
  <si>
    <t>M</t>
  </si>
  <si>
    <t>De libre nombramiento</t>
  </si>
  <si>
    <t>RAMON DARIO HIDALGO GONZALEZ</t>
  </si>
  <si>
    <t>SECRETARIO DE INAZUCAR</t>
  </si>
  <si>
    <t>MARIBEL DEL CARMEN MOLINA</t>
  </si>
  <si>
    <t>SECRETARIA</t>
  </si>
  <si>
    <t>F</t>
  </si>
  <si>
    <t>Carrera Administrativa</t>
  </si>
  <si>
    <t>RUTH MIROSLAVA NUÑEZ DE ZALASAR</t>
  </si>
  <si>
    <t>Cargo de Confianza</t>
  </si>
  <si>
    <t>Estatuto Simplificado</t>
  </si>
  <si>
    <t>STIVEN DE JESUS RAMIREZ P.</t>
  </si>
  <si>
    <t>AUX. ACCESO A LA INFORMACION</t>
  </si>
  <si>
    <t>SUB-TOTAL</t>
  </si>
  <si>
    <t>SUB-DIRECCION EJECUTIVA</t>
  </si>
  <si>
    <t>AGUSTIN CEDEÑO MEJIA</t>
  </si>
  <si>
    <t>SUB-DIRECTOR</t>
  </si>
  <si>
    <t>Libre Nombramiento</t>
  </si>
  <si>
    <t>DIVISION DE RECURSOS HUMANOS</t>
  </si>
  <si>
    <t>ELIANNY SANTANA UREÑA</t>
  </si>
  <si>
    <t>TECNICO DE RRHH</t>
  </si>
  <si>
    <t>DIVISION DE PLANIFICACION Y DESARROLLO</t>
  </si>
  <si>
    <t>LISBETH ALTAGRACIA ALMONTE</t>
  </si>
  <si>
    <t>TECNICO PLANIFICACION</t>
  </si>
  <si>
    <t>SECCION JURIDICA</t>
  </si>
  <si>
    <t>FLORITA JOSEFINA LOPEZ CASTILLO</t>
  </si>
  <si>
    <t>IMPUESTO S/R          (Ley 11-92)
(1*)</t>
  </si>
  <si>
    <t>SUELDO NETO      (RD$)</t>
  </si>
  <si>
    <t>SEGURO DE SALUD (10.13%) (3*)</t>
  </si>
  <si>
    <t>REGISTRO DEPENDIENTE ADICIONALES           (4*)</t>
  </si>
  <si>
    <t>PATRONAL        (7.10%)</t>
  </si>
  <si>
    <t>PATRONAL       (7.09%)</t>
  </si>
  <si>
    <t>SECCION DE COMUNICACIONES</t>
  </si>
  <si>
    <t>GLINNYSS ELENA PEREZ FIGUEROA</t>
  </si>
  <si>
    <t xml:space="preserve">ASISTENTE  SUB-DIRECTOR </t>
  </si>
  <si>
    <t>ADALGISA ALTAGRACIA HERNANDEZ</t>
  </si>
  <si>
    <t>ENC. ARCHIVO Y BIBLIOTECA</t>
  </si>
  <si>
    <t>FIJO</t>
  </si>
  <si>
    <t>MILDRE MARIA ALMANZAR GARCIA</t>
  </si>
  <si>
    <t>AUXILIAR RELACIONES PUBLICAS</t>
  </si>
  <si>
    <t>RAQUEL ALEXANDRA PERALTA PEREZ</t>
  </si>
  <si>
    <t>AUXILIAR ADMINISTRATIVO</t>
  </si>
  <si>
    <t>DILEGNY SAMANTA SAMBOY</t>
  </si>
  <si>
    <t>SUPERVISOR DE EVENTOS</t>
  </si>
  <si>
    <t>CARLO JULIO SANCHEZ SANCHEZ</t>
  </si>
  <si>
    <t>LUZ DEL ALBA PEREZ ROSARIO</t>
  </si>
  <si>
    <t>AUX. ATENCION AL CIUDADANO</t>
  </si>
  <si>
    <t>ARISTIDES ABREU ROSADO</t>
  </si>
  <si>
    <t>DIVISION ADMINISTRATIVA FINANCIERA</t>
  </si>
  <si>
    <t>MIGUEL ANTONIO CABRERA V.</t>
  </si>
  <si>
    <t>ENC.DEPTO.ADM.Y FINANCIE</t>
  </si>
  <si>
    <t>XIOMARA MIGUELINA FONT BONILLA</t>
  </si>
  <si>
    <t>TECNICO ADMINISTRATIVO</t>
  </si>
  <si>
    <t>SECCION DE CONTABILIDAD</t>
  </si>
  <si>
    <t>XIOMARA LIBERTAD DEL MONTE</t>
  </si>
  <si>
    <t>CONTADOR</t>
  </si>
  <si>
    <t>KATHERINE PAOLA PAULA CASTILLO</t>
  </si>
  <si>
    <t>TECNICO CONTABILIDAD</t>
  </si>
  <si>
    <t>NATACHA MORENA HERNANDEZ M.</t>
  </si>
  <si>
    <t>ARIANNA PATRICIA MONTILLA</t>
  </si>
  <si>
    <t>AUXILIAR ADMINISTRATIVA</t>
  </si>
  <si>
    <t>IMPUESTO  S/R           (Ley 11-92)
(1*)</t>
  </si>
  <si>
    <t>SEGURO DE SALUD (10.13%)     (3*)</t>
  </si>
  <si>
    <t>REGISTRO DEPENDIENTE ADICIONALES (4*)</t>
  </si>
  <si>
    <t>PATRONAL (7.10%)</t>
  </si>
  <si>
    <t>PATRONAL (7.09%)</t>
  </si>
  <si>
    <t>SECCION DE COMPRAS Y CONTRATACIONES</t>
  </si>
  <si>
    <t>RICARDO ANTONIO RODRIGUEZ ANTIGUA</t>
  </si>
  <si>
    <t>AUX. ADMINISTRATIVO I</t>
  </si>
  <si>
    <t>SECCION DE SERVICIOS GENERALES</t>
  </si>
  <si>
    <t>JOSE ERNESTO HEREDIA ADAMES</t>
  </si>
  <si>
    <t xml:space="preserve">ASESOR  </t>
  </si>
  <si>
    <t>JOSE IVAN CASTRO RAMIREZ</t>
  </si>
  <si>
    <t>SUPERVISOR DE ALMACEN</t>
  </si>
  <si>
    <t>ANDREA CASTILLO RINCON</t>
  </si>
  <si>
    <t>SUPERVISOR MAYORDOMIA</t>
  </si>
  <si>
    <t>VICTOR M. GONZALEZ JIMENEZ</t>
  </si>
  <si>
    <t>SUPERVISOR DE SEGURIDAD</t>
  </si>
  <si>
    <t>CARLOS LIVIO RUIZ BERAS</t>
  </si>
  <si>
    <t>CHOFER</t>
  </si>
  <si>
    <t>ALEJANDRO BRITO REYES</t>
  </si>
  <si>
    <t>CARLOS JOSE GOMEZ RAMIREZ</t>
  </si>
  <si>
    <t>PLOMERO</t>
  </si>
  <si>
    <t xml:space="preserve">JUAN BAUTISTA GONZALEZ </t>
  </si>
  <si>
    <t>KEILA NOEMI BELTRE GARCES</t>
  </si>
  <si>
    <t>MARIA ANTONIA MARTINEZ SOLANO</t>
  </si>
  <si>
    <t>RAMONA ROSARIO ABREU</t>
  </si>
  <si>
    <t>YENRY DE JESUS CABRERA GARCIA</t>
  </si>
  <si>
    <t>MENSAJERO EXTERNO</t>
  </si>
  <si>
    <t>RUDY GERMAN CEDANO FRIAS</t>
  </si>
  <si>
    <t>FERMIN UCETA BASTARDO</t>
  </si>
  <si>
    <t>AYUDANTE MANTENIMIENTO</t>
  </si>
  <si>
    <t>IMPUESTO  S/R             (Ley 11-92)
(1*)</t>
  </si>
  <si>
    <t>DORIS CRISTINA ACEVEDO LLUBERES</t>
  </si>
  <si>
    <t>RECEPCIONISTA</t>
  </si>
  <si>
    <t>CARMEN GILENA GONZALEZ SANTOS</t>
  </si>
  <si>
    <t>CONSERJE</t>
  </si>
  <si>
    <t>CRISTINA RODRIGUEZ</t>
  </si>
  <si>
    <t xml:space="preserve">VICTORIA ELENA BAEZ </t>
  </si>
  <si>
    <t>YASMIN SANTOS PAULA</t>
  </si>
  <si>
    <t>AUXILIAR</t>
  </si>
  <si>
    <t>MODESTO GONZALEZ RODRIGUEZ</t>
  </si>
  <si>
    <t>PORTERO</t>
  </si>
  <si>
    <t>YOKASTA MINAYA</t>
  </si>
  <si>
    <t>ANMISADAY GARCIA VALERIO</t>
  </si>
  <si>
    <t>ARISLEIDA FALETTE ROSARIO</t>
  </si>
  <si>
    <t>JOSE SEVERINO</t>
  </si>
  <si>
    <t>ANGEL FERNANDO GARCIA HERNANDEZ</t>
  </si>
  <si>
    <t>AYUDANTE SERV. GENERALES</t>
  </si>
  <si>
    <t>SECCION DE TECNOLOGIA DE LA INFORMACION Y COMUNICACIONES</t>
  </si>
  <si>
    <t>GERARDO BARDONIS VARGAS LUCIANO</t>
  </si>
  <si>
    <t>ANALISTA DE SIST. INFORMATIC</t>
  </si>
  <si>
    <t>JOSE AUGUSTO LIZ BONILLA</t>
  </si>
  <si>
    <t>SOPORTE INFORMATICO</t>
  </si>
  <si>
    <t>FERNANDO GARCIA PEREZ</t>
  </si>
  <si>
    <t>AUXILIAR DE COMPUTO</t>
  </si>
  <si>
    <t>IMPUESTO    S/R           (Ley 11-92)
(1*)</t>
  </si>
  <si>
    <t>SUB-TOTAL       TSS</t>
  </si>
  <si>
    <t>TOTAL GENERAL</t>
  </si>
  <si>
    <t>SECCION 1F: PIE DEL DOCUMENTO</t>
  </si>
  <si>
    <t>OBSERVACIONES :</t>
  </si>
  <si>
    <t>(1*) Deduccion directa en declaracion ISR empleados del SUIRPLUS. Rentas hasta RD$416,220.00 estan exentas</t>
  </si>
  <si>
    <t>(2*) Salario cotizable hasta RD$162,625.00, deducion directa de la declaracion TSS del SUIRPLUS.</t>
  </si>
  <si>
    <t>(3*) Salario cotizable hasta RD$325,250.00, deduccion directa de la declaracion TSS del SUIRPLUS.</t>
  </si>
  <si>
    <t>(4*) Deduccion directa declaracion TSS del SUIRPLUS por registro de dependientes adicionales al SDSS, RD$1,350,12 por cada dependiente adicional registrado.</t>
  </si>
  <si>
    <t>Respons. Unidad Ejecutora</t>
  </si>
  <si>
    <t>Responsable de Registro</t>
  </si>
  <si>
    <t>Director INAZUCAR</t>
  </si>
  <si>
    <t>Lic. Miguel A. Cabrera</t>
  </si>
  <si>
    <t>Licda. Anny Rosario Correa Pena</t>
  </si>
  <si>
    <t>Lic. Maximo Perez Perez</t>
  </si>
  <si>
    <t>Enc. Dpto.Administrativo Financiero</t>
  </si>
  <si>
    <t>Enc. Division Recursos Humanos</t>
  </si>
  <si>
    <t xml:space="preserve">Director Ejecutivo </t>
  </si>
  <si>
    <t xml:space="preserve">     CONCEPTO: PAGO SUELDO NOMINA FIJA CORRESPONDIENTE AL MES DE FEBRERO 2022</t>
  </si>
  <si>
    <t>Firmas Autorizadas para el documento de Gasto No. 2022-5112-01-01-0001-37</t>
  </si>
  <si>
    <t xml:space="preserve"> </t>
  </si>
</sst>
</file>

<file path=xl/styles.xml><?xml version="1.0" encoding="utf-8"?>
<styleSheet xmlns="http://schemas.openxmlformats.org/spreadsheetml/2006/main">
  <numFmts count="3">
    <numFmt numFmtId="164" formatCode="_-* #,##0.00\ _€_-;\-* #,##0.00\ _€_-;_-* &quot;-&quot;??\ _€_-;_-@_-"/>
    <numFmt numFmtId="165" formatCode="_-* #,##0.00_-;\-* #,##0.00_-;_-* &quot;-&quot;??_-;_-@_-"/>
    <numFmt numFmtId="166" formatCode="_-* #,##0_-;\-* #,##0_-;_-* &quot;-&quot;??_-;_-@_-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5"/>
      <color rgb="FFFF0000"/>
      <name val="Times New Roman"/>
      <family val="1"/>
    </font>
    <font>
      <sz val="5"/>
      <color rgb="FF000000"/>
      <name val="Times New Roman"/>
      <family val="1"/>
    </font>
    <font>
      <b/>
      <sz val="5"/>
      <color rgb="FF000000"/>
      <name val="Times New Roman"/>
      <family val="1"/>
    </font>
    <font>
      <b/>
      <sz val="5"/>
      <name val="Times New Roman"/>
      <family val="1"/>
    </font>
    <font>
      <sz val="5"/>
      <name val="Times New Roman"/>
      <family val="1"/>
    </font>
    <font>
      <b/>
      <sz val="3"/>
      <name val="Times New Roman"/>
      <family val="1"/>
    </font>
    <font>
      <b/>
      <sz val="4"/>
      <name val="Times New Roman"/>
      <family val="1"/>
    </font>
    <font>
      <b/>
      <sz val="3"/>
      <color rgb="FF000000"/>
      <name val="Times New Roman"/>
      <family val="1"/>
    </font>
    <font>
      <sz val="3"/>
      <color rgb="FF000000"/>
      <name val="Times New Roman"/>
      <family val="1"/>
    </font>
    <font>
      <sz val="4"/>
      <name val="Times New Roman"/>
      <family val="1"/>
    </font>
    <font>
      <sz val="4"/>
      <color rgb="FF000000"/>
      <name val="Times New Roman"/>
      <family val="1"/>
    </font>
    <font>
      <sz val="3.5"/>
      <name val="Times New Roman"/>
      <family val="1"/>
    </font>
    <font>
      <b/>
      <sz val="5"/>
      <color theme="0"/>
      <name val="Times New Roman"/>
      <family val="1"/>
    </font>
    <font>
      <sz val="4"/>
      <color theme="0"/>
      <name val="Times New Roman"/>
      <family val="1"/>
    </font>
    <font>
      <b/>
      <sz val="5"/>
      <color theme="1"/>
      <name val="Times New Roman"/>
      <family val="1"/>
    </font>
    <font>
      <sz val="5"/>
      <color theme="1"/>
      <name val="Times New Roman"/>
      <family val="1"/>
    </font>
    <font>
      <b/>
      <sz val="4"/>
      <color theme="1"/>
      <name val="Times New Roman"/>
      <family val="1"/>
    </font>
    <font>
      <sz val="2.5"/>
      <color rgb="FF000000"/>
      <name val="Times New Roman"/>
      <family val="1"/>
    </font>
    <font>
      <b/>
      <sz val="2.5"/>
      <color rgb="FF000000"/>
      <name val="Times New Roman"/>
      <family val="1"/>
    </font>
    <font>
      <sz val="6"/>
      <color rgb="FF000000"/>
      <name val="Times New Roman"/>
      <family val="1"/>
    </font>
    <font>
      <b/>
      <sz val="3.5"/>
      <color rgb="FF000000"/>
      <name val="Times New Roman"/>
      <family val="1"/>
    </font>
    <font>
      <sz val="3.5"/>
      <color rgb="FF000000"/>
      <name val="Times New Roman"/>
      <family val="1"/>
    </font>
    <font>
      <sz val="5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5">
    <xf numFmtId="0" fontId="0" fillId="0" borderId="0" xfId="0"/>
    <xf numFmtId="0" fontId="2" fillId="0" borderId="0" xfId="0" applyFont="1" applyFill="1" applyBorder="1" applyAlignment="1"/>
    <xf numFmtId="0" fontId="4" fillId="0" borderId="0" xfId="0" applyFont="1" applyFill="1" applyBorder="1" applyAlignment="1"/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center"/>
    </xf>
    <xf numFmtId="20" fontId="5" fillId="0" borderId="1" xfId="0" applyNumberFormat="1" applyFont="1" applyFill="1" applyBorder="1" applyAlignment="1">
      <alignment vertical="top"/>
    </xf>
    <xf numFmtId="0" fontId="5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left" vertical="top"/>
    </xf>
    <xf numFmtId="0" fontId="7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wrapText="1"/>
    </xf>
    <xf numFmtId="0" fontId="8" fillId="3" borderId="11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left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165" fontId="7" fillId="0" borderId="0" xfId="1" applyNumberFormat="1" applyFont="1" applyBorder="1" applyAlignment="1">
      <alignment horizontal="center" vertical="center" wrapText="1"/>
    </xf>
    <xf numFmtId="165" fontId="12" fillId="0" borderId="0" xfId="1" applyNumberFormat="1" applyFont="1" applyBorder="1" applyAlignment="1">
      <alignment horizontal="right" vertical="center" wrapText="1"/>
    </xf>
    <xf numFmtId="165" fontId="7" fillId="0" borderId="0" xfId="1" applyNumberFormat="1" applyFont="1" applyBorder="1" applyAlignment="1">
      <alignment horizontal="left" vertical="center" wrapText="1"/>
    </xf>
    <xf numFmtId="4" fontId="7" fillId="4" borderId="0" xfId="0" applyNumberFormat="1" applyFont="1" applyFill="1" applyBorder="1" applyAlignment="1">
      <alignment horizontal="right" vertical="center" shrinkToFit="1"/>
    </xf>
    <xf numFmtId="2" fontId="7" fillId="4" borderId="0" xfId="0" applyNumberFormat="1" applyFont="1" applyFill="1" applyBorder="1" applyAlignment="1">
      <alignment horizontal="right" vertical="center" shrinkToFit="1"/>
    </xf>
    <xf numFmtId="4" fontId="4" fillId="4" borderId="0" xfId="0" applyNumberFormat="1" applyFont="1" applyFill="1" applyBorder="1" applyAlignment="1">
      <alignment horizontal="right" vertical="center" shrinkToFit="1"/>
    </xf>
    <xf numFmtId="0" fontId="7" fillId="0" borderId="0" xfId="1" applyNumberFormat="1" applyFont="1" applyBorder="1" applyAlignment="1">
      <alignment horizontal="right" vertical="center" wrapText="1"/>
    </xf>
    <xf numFmtId="165" fontId="4" fillId="4" borderId="0" xfId="0" applyNumberFormat="1" applyFont="1" applyFill="1" applyBorder="1" applyAlignment="1">
      <alignment horizontal="right" vertical="center" shrinkToFi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165" fontId="4" fillId="0" borderId="0" xfId="1" applyNumberFormat="1" applyFont="1" applyBorder="1" applyAlignment="1">
      <alignment horizontal="center" vertical="center"/>
    </xf>
    <xf numFmtId="165" fontId="4" fillId="0" borderId="0" xfId="1" applyNumberFormat="1" applyFont="1" applyBorder="1" applyAlignment="1">
      <alignment horizontal="right" vertical="center"/>
    </xf>
    <xf numFmtId="0" fontId="4" fillId="0" borderId="0" xfId="1" applyNumberFormat="1" applyFont="1" applyBorder="1" applyAlignment="1">
      <alignment horizontal="right" vertical="center"/>
    </xf>
    <xf numFmtId="165" fontId="4" fillId="0" borderId="0" xfId="1" applyNumberFormat="1" applyFont="1" applyBorder="1" applyAlignment="1">
      <alignment vertical="center"/>
    </xf>
    <xf numFmtId="0" fontId="9" fillId="5" borderId="0" xfId="0" applyFont="1" applyFill="1" applyBorder="1" applyAlignment="1">
      <alignment horizontal="left" vertical="center" wrapText="1"/>
    </xf>
    <xf numFmtId="0" fontId="9" fillId="5" borderId="0" xfId="0" applyFont="1" applyFill="1" applyBorder="1" applyAlignment="1">
      <alignment horizontal="center" vertical="center" wrapText="1"/>
    </xf>
    <xf numFmtId="165" fontId="5" fillId="5" borderId="0" xfId="1" applyNumberFormat="1" applyFont="1" applyFill="1" applyBorder="1" applyAlignment="1">
      <alignment horizontal="center" vertical="center"/>
    </xf>
    <xf numFmtId="165" fontId="5" fillId="5" borderId="0" xfId="1" applyNumberFormat="1" applyFont="1" applyFill="1" applyBorder="1" applyAlignment="1">
      <alignment horizontal="right" vertical="center"/>
    </xf>
    <xf numFmtId="4" fontId="6" fillId="5" borderId="0" xfId="0" applyNumberFormat="1" applyFont="1" applyFill="1" applyBorder="1" applyAlignment="1">
      <alignment horizontal="right" vertical="center" shrinkToFit="1"/>
    </xf>
    <xf numFmtId="2" fontId="6" fillId="5" borderId="0" xfId="0" applyNumberFormat="1" applyFont="1" applyFill="1" applyBorder="1" applyAlignment="1">
      <alignment horizontal="right" vertical="center" shrinkToFit="1"/>
    </xf>
    <xf numFmtId="4" fontId="5" fillId="5" borderId="0" xfId="0" applyNumberFormat="1" applyFont="1" applyFill="1" applyBorder="1" applyAlignment="1">
      <alignment horizontal="right" vertical="center" shrinkToFit="1"/>
    </xf>
    <xf numFmtId="2" fontId="5" fillId="5" borderId="0" xfId="1" applyNumberFormat="1" applyFont="1" applyFill="1" applyBorder="1" applyAlignment="1">
      <alignment horizontal="right" vertical="center"/>
    </xf>
    <xf numFmtId="0" fontId="9" fillId="4" borderId="0" xfId="0" applyFont="1" applyFill="1" applyBorder="1" applyAlignment="1">
      <alignment horizontal="left" vertical="top" wrapText="1"/>
    </xf>
    <xf numFmtId="0" fontId="9" fillId="4" borderId="0" xfId="0" applyFont="1" applyFill="1" applyBorder="1" applyAlignment="1">
      <alignment horizontal="left" vertical="center" wrapText="1"/>
    </xf>
    <xf numFmtId="0" fontId="9" fillId="4" borderId="0" xfId="0" applyFont="1" applyFill="1" applyBorder="1" applyAlignment="1">
      <alignment horizontal="center" vertical="center" wrapText="1"/>
    </xf>
    <xf numFmtId="165" fontId="5" fillId="4" borderId="0" xfId="1" applyNumberFormat="1" applyFont="1" applyFill="1" applyBorder="1" applyAlignment="1">
      <alignment horizontal="center" vertical="center"/>
    </xf>
    <xf numFmtId="165" fontId="5" fillId="4" borderId="0" xfId="1" applyNumberFormat="1" applyFont="1" applyFill="1" applyBorder="1" applyAlignment="1">
      <alignment horizontal="right" vertical="center"/>
    </xf>
    <xf numFmtId="4" fontId="6" fillId="4" borderId="0" xfId="0" applyNumberFormat="1" applyFont="1" applyFill="1" applyBorder="1" applyAlignment="1">
      <alignment horizontal="right" vertical="center" shrinkToFit="1"/>
    </xf>
    <xf numFmtId="2" fontId="6" fillId="4" borderId="0" xfId="0" applyNumberFormat="1" applyFont="1" applyFill="1" applyBorder="1" applyAlignment="1">
      <alignment horizontal="right" vertical="center" shrinkToFit="1"/>
    </xf>
    <xf numFmtId="4" fontId="5" fillId="4" borderId="0" xfId="0" applyNumberFormat="1" applyFont="1" applyFill="1" applyBorder="1" applyAlignment="1">
      <alignment horizontal="right" vertical="center" shrinkToFit="1"/>
    </xf>
    <xf numFmtId="165" fontId="5" fillId="4" borderId="0" xfId="0" applyNumberFormat="1" applyFont="1" applyFill="1" applyBorder="1" applyAlignment="1">
      <alignment horizontal="right" vertical="center" shrinkToFit="1"/>
    </xf>
    <xf numFmtId="165" fontId="13" fillId="0" borderId="0" xfId="1" applyNumberFormat="1" applyFont="1" applyBorder="1" applyAlignment="1">
      <alignment horizontal="right" vertical="center"/>
    </xf>
    <xf numFmtId="0" fontId="8" fillId="4" borderId="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top" wrapText="1"/>
    </xf>
    <xf numFmtId="165" fontId="5" fillId="5" borderId="0" xfId="0" applyNumberFormat="1" applyFont="1" applyFill="1" applyBorder="1" applyAlignment="1">
      <alignment horizontal="right" vertical="center" shrinkToFi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165" fontId="7" fillId="0" borderId="0" xfId="1" applyNumberFormat="1" applyFont="1" applyBorder="1" applyAlignment="1">
      <alignment horizontal="right" vertical="center"/>
    </xf>
    <xf numFmtId="165" fontId="7" fillId="0" borderId="0" xfId="1" applyNumberFormat="1" applyFont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2" fontId="4" fillId="4" borderId="0" xfId="0" applyNumberFormat="1" applyFont="1" applyFill="1" applyBorder="1" applyAlignment="1">
      <alignment horizontal="right" vertical="center" shrinkToFit="1"/>
    </xf>
    <xf numFmtId="0" fontId="12" fillId="0" borderId="0" xfId="0" applyFont="1" applyBorder="1" applyAlignment="1">
      <alignment horizontal="left" vertical="center"/>
    </xf>
    <xf numFmtId="165" fontId="7" fillId="0" borderId="0" xfId="1" applyNumberFormat="1" applyFont="1" applyBorder="1" applyAlignment="1">
      <alignment horizontal="center" vertical="center"/>
    </xf>
    <xf numFmtId="0" fontId="12" fillId="4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center" vertical="center" wrapText="1"/>
    </xf>
    <xf numFmtId="165" fontId="7" fillId="4" borderId="0" xfId="1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top" wrapText="1"/>
    </xf>
    <xf numFmtId="165" fontId="7" fillId="4" borderId="0" xfId="1" applyNumberFormat="1" applyFont="1" applyFill="1" applyBorder="1" applyAlignment="1">
      <alignment horizontal="center" vertical="top" wrapText="1"/>
    </xf>
    <xf numFmtId="165" fontId="15" fillId="4" borderId="0" xfId="1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/>
    <xf numFmtId="0" fontId="13" fillId="0" borderId="0" xfId="0" applyFont="1" applyFill="1" applyBorder="1" applyAlignment="1">
      <alignment horizontal="center" vertical="center"/>
    </xf>
    <xf numFmtId="165" fontId="7" fillId="0" borderId="0" xfId="1" applyNumberFormat="1" applyFont="1" applyFill="1" applyBorder="1" applyAlignment="1">
      <alignment horizontal="left" vertical="center"/>
    </xf>
    <xf numFmtId="165" fontId="4" fillId="0" borderId="0" xfId="1" applyNumberFormat="1" applyFont="1" applyFill="1" applyBorder="1" applyAlignment="1">
      <alignment horizontal="left" vertical="center"/>
    </xf>
    <xf numFmtId="165" fontId="4" fillId="0" borderId="0" xfId="1" applyNumberFormat="1" applyFont="1" applyFill="1" applyBorder="1" applyAlignment="1">
      <alignment vertical="center"/>
    </xf>
    <xf numFmtId="165" fontId="4" fillId="0" borderId="0" xfId="1" applyNumberFormat="1" applyFont="1" applyFill="1" applyBorder="1" applyAlignment="1">
      <alignment horizontal="right" vertical="center"/>
    </xf>
    <xf numFmtId="165" fontId="4" fillId="4" borderId="0" xfId="0" applyNumberFormat="1" applyFont="1" applyFill="1" applyBorder="1" applyAlignment="1">
      <alignment vertical="center" shrinkToFit="1"/>
    </xf>
    <xf numFmtId="4" fontId="7" fillId="4" borderId="0" xfId="0" applyNumberFormat="1" applyFont="1" applyFill="1" applyBorder="1" applyAlignment="1">
      <alignment vertical="center" shrinkToFit="1"/>
    </xf>
    <xf numFmtId="2" fontId="7" fillId="4" borderId="0" xfId="0" applyNumberFormat="1" applyFont="1" applyFill="1" applyBorder="1" applyAlignment="1">
      <alignment vertical="center" shrinkToFit="1"/>
    </xf>
    <xf numFmtId="4" fontId="4" fillId="4" borderId="0" xfId="0" applyNumberFormat="1" applyFont="1" applyFill="1" applyBorder="1" applyAlignment="1">
      <alignment vertical="center" shrinkToFit="1"/>
    </xf>
    <xf numFmtId="165" fontId="16" fillId="4" borderId="0" xfId="0" applyNumberFormat="1" applyFont="1" applyFill="1" applyBorder="1" applyAlignment="1">
      <alignment horizontal="left" vertical="top"/>
    </xf>
    <xf numFmtId="165" fontId="7" fillId="0" borderId="0" xfId="1" applyNumberFormat="1" applyFont="1" applyBorder="1" applyAlignment="1">
      <alignment vertical="center" wrapText="1"/>
    </xf>
    <xf numFmtId="165" fontId="5" fillId="5" borderId="0" xfId="1" applyNumberFormat="1" applyFont="1" applyFill="1" applyBorder="1" applyAlignment="1">
      <alignment vertical="center"/>
    </xf>
    <xf numFmtId="4" fontId="6" fillId="5" borderId="0" xfId="0" applyNumberFormat="1" applyFont="1" applyFill="1" applyBorder="1" applyAlignment="1">
      <alignment vertical="center" shrinkToFit="1"/>
    </xf>
    <xf numFmtId="2" fontId="6" fillId="5" borderId="0" xfId="0" applyNumberFormat="1" applyFont="1" applyFill="1" applyBorder="1" applyAlignment="1">
      <alignment vertical="center" shrinkToFit="1"/>
    </xf>
    <xf numFmtId="4" fontId="5" fillId="5" borderId="0" xfId="0" applyNumberFormat="1" applyFont="1" applyFill="1" applyBorder="1" applyAlignment="1">
      <alignment vertical="center" shrinkToFit="1"/>
    </xf>
    <xf numFmtId="165" fontId="5" fillId="5" borderId="0" xfId="0" applyNumberFormat="1" applyFont="1" applyFill="1" applyBorder="1" applyAlignment="1">
      <alignment vertical="center" shrinkToFit="1"/>
    </xf>
    <xf numFmtId="165" fontId="5" fillId="4" borderId="0" xfId="1" applyNumberFormat="1" applyFont="1" applyFill="1" applyBorder="1" applyAlignment="1">
      <alignment vertical="center"/>
    </xf>
    <xf numFmtId="4" fontId="6" fillId="4" borderId="0" xfId="0" applyNumberFormat="1" applyFont="1" applyFill="1" applyBorder="1" applyAlignment="1">
      <alignment vertical="center" shrinkToFit="1"/>
    </xf>
    <xf numFmtId="2" fontId="6" fillId="4" borderId="0" xfId="0" applyNumberFormat="1" applyFont="1" applyFill="1" applyBorder="1" applyAlignment="1">
      <alignment vertical="center" shrinkToFit="1"/>
    </xf>
    <xf numFmtId="4" fontId="5" fillId="4" borderId="0" xfId="0" applyNumberFormat="1" applyFont="1" applyFill="1" applyBorder="1" applyAlignment="1">
      <alignment vertical="center" shrinkToFit="1"/>
    </xf>
    <xf numFmtId="165" fontId="5" fillId="4" borderId="0" xfId="0" applyNumberFormat="1" applyFont="1" applyFill="1" applyBorder="1" applyAlignment="1">
      <alignment vertical="center" shrinkToFit="1"/>
    </xf>
    <xf numFmtId="0" fontId="17" fillId="5" borderId="16" xfId="0" applyFont="1" applyFill="1" applyBorder="1" applyAlignment="1">
      <alignment horizontal="left" vertical="center"/>
    </xf>
    <xf numFmtId="0" fontId="18" fillId="5" borderId="16" xfId="0" applyFont="1" applyFill="1" applyBorder="1" applyAlignment="1">
      <alignment horizontal="left" vertical="center"/>
    </xf>
    <xf numFmtId="165" fontId="19" fillId="5" borderId="16" xfId="0" applyNumberFormat="1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left" vertical="top"/>
    </xf>
    <xf numFmtId="165" fontId="20" fillId="0" borderId="0" xfId="0" applyNumberFormat="1" applyFont="1" applyFill="1" applyBorder="1" applyAlignment="1">
      <alignment horizontal="left" vertical="top"/>
    </xf>
    <xf numFmtId="0" fontId="24" fillId="0" borderId="0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20" fillId="0" borderId="1" xfId="0" applyFont="1" applyFill="1" applyBorder="1" applyAlignment="1">
      <alignment horizontal="left" vertical="top"/>
    </xf>
    <xf numFmtId="0" fontId="23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165" fontId="25" fillId="4" borderId="0" xfId="1" applyNumberFormat="1" applyFont="1" applyFill="1" applyBorder="1" applyAlignment="1">
      <alignment horizontal="center" vertical="center" wrapText="1"/>
    </xf>
    <xf numFmtId="165" fontId="22" fillId="0" borderId="0" xfId="0" applyNumberFormat="1" applyFont="1" applyFill="1" applyBorder="1" applyAlignment="1">
      <alignment horizontal="center" vertical="top"/>
    </xf>
    <xf numFmtId="164" fontId="0" fillId="0" borderId="0" xfId="0" applyNumberFormat="1"/>
    <xf numFmtId="164" fontId="5" fillId="5" borderId="0" xfId="1" applyFont="1" applyFill="1" applyBorder="1" applyAlignment="1">
      <alignment horizontal="right" vertical="center" shrinkToFit="1"/>
    </xf>
    <xf numFmtId="165" fontId="0" fillId="0" borderId="0" xfId="0" applyNumberFormat="1"/>
    <xf numFmtId="166" fontId="19" fillId="5" borderId="1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top" wrapText="1"/>
    </xf>
    <xf numFmtId="0" fontId="8" fillId="3" borderId="10" xfId="0" applyFont="1" applyFill="1" applyBorder="1" applyAlignment="1">
      <alignment horizontal="center" vertical="top" wrapText="1"/>
    </xf>
    <xf numFmtId="0" fontId="9" fillId="4" borderId="0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left" vertical="top" wrapText="1"/>
    </xf>
    <xf numFmtId="0" fontId="9" fillId="4" borderId="0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top"/>
    </xf>
    <xf numFmtId="0" fontId="0" fillId="0" borderId="13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42767</xdr:colOff>
      <xdr:row>0</xdr:row>
      <xdr:rowOff>0</xdr:rowOff>
    </xdr:from>
    <xdr:to>
      <xdr:col>8</xdr:col>
      <xdr:colOff>107155</xdr:colOff>
      <xdr:row>1</xdr:row>
      <xdr:rowOff>220264</xdr:rowOff>
    </xdr:to>
    <xdr:pic>
      <xdr:nvPicPr>
        <xdr:cNvPr id="2" name="1 Imagen" descr="C:\Users\Alejandra Burgos\Desktop\presidencia.pn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7955" y="0"/>
          <a:ext cx="1618153" cy="53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748811</xdr:colOff>
      <xdr:row>29</xdr:row>
      <xdr:rowOff>5953</xdr:rowOff>
    </xdr:from>
    <xdr:to>
      <xdr:col>8</xdr:col>
      <xdr:colOff>166687</xdr:colOff>
      <xdr:row>31</xdr:row>
      <xdr:rowOff>77391</xdr:rowOff>
    </xdr:to>
    <xdr:pic>
      <xdr:nvPicPr>
        <xdr:cNvPr id="3" name="2 Imagen" descr="C:\Users\Alejandra Burgos\Desktop\presidencia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91999" y="5524500"/>
          <a:ext cx="1733641" cy="5655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12435</xdr:colOff>
      <xdr:row>58</xdr:row>
      <xdr:rowOff>17859</xdr:rowOff>
    </xdr:from>
    <xdr:to>
      <xdr:col>8</xdr:col>
      <xdr:colOff>160741</xdr:colOff>
      <xdr:row>60</xdr:row>
      <xdr:rowOff>5953</xdr:rowOff>
    </xdr:to>
    <xdr:pic>
      <xdr:nvPicPr>
        <xdr:cNvPr id="4" name="3 Imagen" descr="C:\Users\Alejandra Burgos\Desktop\presidencia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17623" y="11090672"/>
          <a:ext cx="1702071" cy="5893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25273</xdr:colOff>
      <xdr:row>86</xdr:row>
      <xdr:rowOff>35725</xdr:rowOff>
    </xdr:from>
    <xdr:to>
      <xdr:col>8</xdr:col>
      <xdr:colOff>125024</xdr:colOff>
      <xdr:row>90</xdr:row>
      <xdr:rowOff>68388</xdr:rowOff>
    </xdr:to>
    <xdr:pic>
      <xdr:nvPicPr>
        <xdr:cNvPr id="5" name="4 Imagen" descr="C:\Users\Alejandra Burgos\Desktop\presidencia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30461" y="16519928"/>
          <a:ext cx="1653516" cy="6220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699834</xdr:colOff>
      <xdr:row>116</xdr:row>
      <xdr:rowOff>17858</xdr:rowOff>
    </xdr:from>
    <xdr:to>
      <xdr:col>8</xdr:col>
      <xdr:colOff>184546</xdr:colOff>
      <xdr:row>118</xdr:row>
      <xdr:rowOff>261937</xdr:rowOff>
    </xdr:to>
    <xdr:pic>
      <xdr:nvPicPr>
        <xdr:cNvPr id="6" name="5 Imagen" descr="C:\Users\Alejandra Burgos\Desktop\presidencia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022" y="22044421"/>
          <a:ext cx="1800477" cy="6250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8"/>
  <sheetViews>
    <sheetView tabSelected="1" topLeftCell="D118" zoomScale="170" zoomScaleNormal="170" workbookViewId="0">
      <selection activeCell="I129" sqref="I129"/>
    </sheetView>
  </sheetViews>
  <sheetFormatPr baseColWidth="10" defaultRowHeight="14.4"/>
  <cols>
    <col min="1" max="1" width="19.44140625" customWidth="1"/>
    <col min="2" max="2" width="15.109375" customWidth="1"/>
    <col min="3" max="3" width="5" customWidth="1"/>
    <col min="5" max="5" width="6.6640625" customWidth="1"/>
    <col min="6" max="6" width="5.88671875" customWidth="1"/>
    <col min="7" max="7" width="4.88671875" customWidth="1"/>
    <col min="8" max="9" width="5.88671875" customWidth="1"/>
    <col min="10" max="10" width="5.5546875" customWidth="1"/>
    <col min="11" max="11" width="5.6640625" customWidth="1"/>
    <col min="12" max="12" width="6" customWidth="1"/>
    <col min="13" max="13" width="5.5546875" customWidth="1"/>
    <col min="14" max="14" width="6.44140625" customWidth="1"/>
    <col min="15" max="15" width="6" customWidth="1"/>
    <col min="16" max="16" width="6.33203125" customWidth="1"/>
    <col min="17" max="17" width="7" customWidth="1"/>
    <col min="18" max="18" width="15.33203125" bestFit="1" customWidth="1"/>
  </cols>
  <sheetData>
    <row r="1" spans="1:17" ht="24.9" customHeight="1">
      <c r="A1" s="1" t="s">
        <v>170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0.10000000000000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8.1" customHeight="1">
      <c r="A3" s="119" t="s">
        <v>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</row>
    <row r="4" spans="1:17" ht="8.1" customHeight="1">
      <c r="A4" s="119" t="s">
        <v>1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</row>
    <row r="5" spans="1:17">
      <c r="A5" s="2" t="s">
        <v>168</v>
      </c>
      <c r="B5" s="3"/>
      <c r="C5" s="3"/>
      <c r="D5" s="2"/>
      <c r="E5" s="2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>
      <c r="A6" s="5" t="s">
        <v>2</v>
      </c>
      <c r="B6" s="6" t="s">
        <v>3</v>
      </c>
      <c r="C6" s="6"/>
      <c r="D6" s="7" t="s">
        <v>4</v>
      </c>
      <c r="E6" s="6" t="s">
        <v>5</v>
      </c>
      <c r="F6" s="6"/>
      <c r="G6" s="6"/>
      <c r="H6" s="6" t="s">
        <v>6</v>
      </c>
      <c r="I6" s="6"/>
      <c r="J6" s="8" t="s">
        <v>7</v>
      </c>
      <c r="K6" s="8"/>
      <c r="L6" s="6" t="s">
        <v>8</v>
      </c>
      <c r="M6" s="6"/>
      <c r="N6" s="6"/>
      <c r="O6" s="6" t="s">
        <v>9</v>
      </c>
      <c r="P6" s="6"/>
      <c r="Q6" s="9"/>
    </row>
    <row r="7" spans="1:17">
      <c r="A7" s="120" t="s">
        <v>10</v>
      </c>
      <c r="B7" s="123" t="s">
        <v>11</v>
      </c>
      <c r="C7" s="10"/>
      <c r="D7" s="123" t="s">
        <v>12</v>
      </c>
      <c r="E7" s="123" t="s">
        <v>13</v>
      </c>
      <c r="F7" s="124" t="s">
        <v>14</v>
      </c>
      <c r="G7" s="124" t="s">
        <v>15</v>
      </c>
      <c r="H7" s="127" t="s">
        <v>16</v>
      </c>
      <c r="I7" s="128"/>
      <c r="J7" s="128"/>
      <c r="K7" s="128"/>
      <c r="L7" s="128"/>
      <c r="M7" s="128"/>
      <c r="N7" s="129"/>
      <c r="O7" s="127" t="s">
        <v>17</v>
      </c>
      <c r="P7" s="129"/>
      <c r="Q7" s="124" t="s">
        <v>18</v>
      </c>
    </row>
    <row r="8" spans="1:17">
      <c r="A8" s="121"/>
      <c r="B8" s="123"/>
      <c r="C8" s="11" t="s">
        <v>19</v>
      </c>
      <c r="D8" s="123"/>
      <c r="E8" s="123"/>
      <c r="F8" s="125"/>
      <c r="G8" s="126"/>
      <c r="H8" s="131" t="s">
        <v>20</v>
      </c>
      <c r="I8" s="132"/>
      <c r="J8" s="133" t="s">
        <v>21</v>
      </c>
      <c r="K8" s="134" t="s">
        <v>22</v>
      </c>
      <c r="L8" s="135"/>
      <c r="M8" s="133" t="s">
        <v>23</v>
      </c>
      <c r="N8" s="133" t="s">
        <v>24</v>
      </c>
      <c r="O8" s="133" t="s">
        <v>25</v>
      </c>
      <c r="P8" s="133" t="s">
        <v>26</v>
      </c>
      <c r="Q8" s="126"/>
    </row>
    <row r="9" spans="1:17">
      <c r="A9" s="122"/>
      <c r="B9" s="123"/>
      <c r="C9" s="10"/>
      <c r="D9" s="123"/>
      <c r="E9" s="123"/>
      <c r="F9" s="125"/>
      <c r="G9" s="126"/>
      <c r="H9" s="12" t="s">
        <v>27</v>
      </c>
      <c r="I9" s="12" t="s">
        <v>28</v>
      </c>
      <c r="J9" s="126"/>
      <c r="K9" s="12" t="s">
        <v>29</v>
      </c>
      <c r="L9" s="12" t="s">
        <v>30</v>
      </c>
      <c r="M9" s="126"/>
      <c r="N9" s="126"/>
      <c r="O9" s="126"/>
      <c r="P9" s="126"/>
      <c r="Q9" s="130"/>
    </row>
    <row r="10" spans="1:17">
      <c r="A10" s="13" t="s">
        <v>31</v>
      </c>
      <c r="B10" s="14"/>
      <c r="C10" s="14"/>
      <c r="D10" s="14"/>
      <c r="E10" s="14"/>
      <c r="F10" s="15"/>
      <c r="G10" s="14"/>
      <c r="H10" s="16"/>
      <c r="I10" s="16"/>
      <c r="J10" s="14"/>
      <c r="K10" s="16"/>
      <c r="L10" s="16"/>
      <c r="M10" s="14"/>
      <c r="N10" s="14"/>
      <c r="O10" s="14"/>
      <c r="P10" s="14"/>
      <c r="Q10" s="14"/>
    </row>
    <row r="11" spans="1:17">
      <c r="A11" s="17" t="s">
        <v>32</v>
      </c>
      <c r="B11" s="17" t="s">
        <v>33</v>
      </c>
      <c r="C11" s="18" t="s">
        <v>34</v>
      </c>
      <c r="D11" s="17" t="s">
        <v>35</v>
      </c>
      <c r="E11" s="19">
        <v>200000</v>
      </c>
      <c r="F11" s="20">
        <v>35911.99</v>
      </c>
      <c r="G11" s="21">
        <v>25</v>
      </c>
      <c r="H11" s="19">
        <v>5740</v>
      </c>
      <c r="I11" s="22">
        <v>14200</v>
      </c>
      <c r="J11" s="23">
        <v>715.55</v>
      </c>
      <c r="K11" s="19">
        <v>4943.8</v>
      </c>
      <c r="L11" s="24">
        <v>11530.11</v>
      </c>
      <c r="M11" s="25"/>
      <c r="N11" s="24">
        <f t="shared" ref="N11:N15" si="0">SUM(H11:L11)</f>
        <v>37129.46</v>
      </c>
      <c r="O11" s="24">
        <f t="shared" ref="O11:O15" si="1">SUM(H11+K11)</f>
        <v>10683.8</v>
      </c>
      <c r="P11" s="24">
        <f t="shared" ref="P11:P15" si="2">SUM(I11+J11+L11)</f>
        <v>26445.66</v>
      </c>
      <c r="Q11" s="26">
        <f>SUM(E11-(F11+G11+H11+K11))</f>
        <v>153379.21</v>
      </c>
    </row>
    <row r="12" spans="1:17">
      <c r="A12" s="17" t="s">
        <v>36</v>
      </c>
      <c r="B12" s="17" t="s">
        <v>37</v>
      </c>
      <c r="C12" s="18" t="s">
        <v>34</v>
      </c>
      <c r="D12" s="17" t="s">
        <v>35</v>
      </c>
      <c r="E12" s="19">
        <v>120000</v>
      </c>
      <c r="F12" s="20">
        <v>16809.939999999999</v>
      </c>
      <c r="G12" s="21">
        <v>25</v>
      </c>
      <c r="H12" s="19">
        <v>3444</v>
      </c>
      <c r="I12" s="22">
        <v>8520</v>
      </c>
      <c r="J12" s="23">
        <v>715.55</v>
      </c>
      <c r="K12" s="19">
        <v>3648</v>
      </c>
      <c r="L12" s="24">
        <v>8508</v>
      </c>
      <c r="M12" s="25"/>
      <c r="N12" s="24">
        <f t="shared" si="0"/>
        <v>24835.55</v>
      </c>
      <c r="O12" s="24">
        <f t="shared" si="1"/>
        <v>7092</v>
      </c>
      <c r="P12" s="24">
        <f t="shared" si="2"/>
        <v>17743.55</v>
      </c>
      <c r="Q12" s="26">
        <f t="shared" ref="Q12:Q15" si="3">SUM(E12-(F12+G12+H12+K12))</f>
        <v>96073.06</v>
      </c>
    </row>
    <row r="13" spans="1:17">
      <c r="A13" s="27" t="s">
        <v>38</v>
      </c>
      <c r="B13" s="27" t="s">
        <v>39</v>
      </c>
      <c r="C13" s="28" t="s">
        <v>40</v>
      </c>
      <c r="D13" s="27" t="s">
        <v>41</v>
      </c>
      <c r="E13" s="29">
        <v>31500</v>
      </c>
      <c r="F13" s="30"/>
      <c r="G13" s="30">
        <v>25</v>
      </c>
      <c r="H13" s="29">
        <v>904.05</v>
      </c>
      <c r="I13" s="22">
        <v>2236.5</v>
      </c>
      <c r="J13" s="23">
        <v>346.5</v>
      </c>
      <c r="K13" s="29">
        <v>957.6</v>
      </c>
      <c r="L13" s="24">
        <v>2233.35</v>
      </c>
      <c r="M13" s="31"/>
      <c r="N13" s="24">
        <f t="shared" si="0"/>
        <v>6678</v>
      </c>
      <c r="O13" s="24">
        <f t="shared" si="1"/>
        <v>1861.65</v>
      </c>
      <c r="P13" s="24">
        <f t="shared" si="2"/>
        <v>4816.3500000000004</v>
      </c>
      <c r="Q13" s="26">
        <f t="shared" si="3"/>
        <v>29613.35</v>
      </c>
    </row>
    <row r="14" spans="1:17">
      <c r="A14" s="27" t="s">
        <v>42</v>
      </c>
      <c r="B14" s="27" t="s">
        <v>39</v>
      </c>
      <c r="C14" s="28" t="s">
        <v>40</v>
      </c>
      <c r="D14" s="27" t="s">
        <v>43</v>
      </c>
      <c r="E14" s="29">
        <v>35000</v>
      </c>
      <c r="F14" s="30"/>
      <c r="G14" s="30">
        <v>25</v>
      </c>
      <c r="H14" s="29">
        <v>1004.5</v>
      </c>
      <c r="I14" s="22">
        <v>2485</v>
      </c>
      <c r="J14" s="23">
        <v>385</v>
      </c>
      <c r="K14" s="29">
        <v>1064</v>
      </c>
      <c r="L14" s="24">
        <v>2481.5</v>
      </c>
      <c r="M14" s="31"/>
      <c r="N14" s="24">
        <f t="shared" si="0"/>
        <v>7420</v>
      </c>
      <c r="O14" s="24">
        <f t="shared" si="1"/>
        <v>2068.5</v>
      </c>
      <c r="P14" s="24">
        <f t="shared" si="2"/>
        <v>5351.5</v>
      </c>
      <c r="Q14" s="26">
        <f t="shared" si="3"/>
        <v>32906.5</v>
      </c>
    </row>
    <row r="15" spans="1:17">
      <c r="A15" s="27" t="s">
        <v>45</v>
      </c>
      <c r="B15" s="27" t="s">
        <v>46</v>
      </c>
      <c r="C15" s="28" t="s">
        <v>34</v>
      </c>
      <c r="D15" s="27" t="s">
        <v>44</v>
      </c>
      <c r="E15" s="29">
        <v>20000</v>
      </c>
      <c r="F15" s="30"/>
      <c r="G15" s="30">
        <v>25</v>
      </c>
      <c r="H15" s="29">
        <v>574</v>
      </c>
      <c r="I15" s="22">
        <v>1420</v>
      </c>
      <c r="J15" s="23">
        <v>220</v>
      </c>
      <c r="K15" s="29">
        <v>608</v>
      </c>
      <c r="L15" s="24">
        <v>1418</v>
      </c>
      <c r="M15" s="31"/>
      <c r="N15" s="24">
        <f t="shared" si="0"/>
        <v>4240</v>
      </c>
      <c r="O15" s="24">
        <f t="shared" si="1"/>
        <v>1182</v>
      </c>
      <c r="P15" s="24">
        <f t="shared" si="2"/>
        <v>3058</v>
      </c>
      <c r="Q15" s="26">
        <f t="shared" si="3"/>
        <v>18793</v>
      </c>
    </row>
    <row r="16" spans="1:17">
      <c r="A16" s="33" t="s">
        <v>47</v>
      </c>
      <c r="B16" s="33"/>
      <c r="C16" s="34">
        <v>6</v>
      </c>
      <c r="D16" s="33"/>
      <c r="E16" s="35">
        <f t="shared" ref="E16:L16" si="4">SUM(E11:E15)</f>
        <v>406500</v>
      </c>
      <c r="F16" s="36">
        <f t="shared" si="4"/>
        <v>52721.929999999993</v>
      </c>
      <c r="G16" s="36">
        <f t="shared" si="4"/>
        <v>125</v>
      </c>
      <c r="H16" s="35">
        <f t="shared" si="4"/>
        <v>11666.55</v>
      </c>
      <c r="I16" s="37">
        <f t="shared" si="4"/>
        <v>28861.5</v>
      </c>
      <c r="J16" s="38">
        <f t="shared" si="4"/>
        <v>2382.6</v>
      </c>
      <c r="K16" s="35">
        <f t="shared" si="4"/>
        <v>11221.4</v>
      </c>
      <c r="L16" s="39">
        <f t="shared" si="4"/>
        <v>26170.959999999999</v>
      </c>
      <c r="M16" s="40">
        <v>0</v>
      </c>
      <c r="N16" s="39">
        <f>SUM(N11:N15)</f>
        <v>80303.009999999995</v>
      </c>
      <c r="O16" s="39">
        <f>SUM(O11:O15)</f>
        <v>22887.95</v>
      </c>
      <c r="P16" s="39">
        <f>SUM(P11:P15)</f>
        <v>57415.06</v>
      </c>
      <c r="Q16" s="36">
        <f>SUM(Q11:Q15)</f>
        <v>330765.12</v>
      </c>
    </row>
    <row r="17" spans="1:17">
      <c r="A17" s="41" t="s">
        <v>48</v>
      </c>
      <c r="B17" s="42"/>
      <c r="C17" s="43"/>
      <c r="D17" s="42"/>
      <c r="E17" s="44"/>
      <c r="F17" s="45"/>
      <c r="G17" s="45"/>
      <c r="H17" s="44"/>
      <c r="I17" s="46"/>
      <c r="J17" s="47"/>
      <c r="K17" s="44"/>
      <c r="L17" s="48"/>
      <c r="M17" s="45"/>
      <c r="N17" s="48"/>
      <c r="O17" s="48"/>
      <c r="P17" s="48"/>
      <c r="Q17" s="49"/>
    </row>
    <row r="18" spans="1:17">
      <c r="A18" s="27" t="s">
        <v>49</v>
      </c>
      <c r="B18" s="27" t="s">
        <v>50</v>
      </c>
      <c r="C18" s="28" t="s">
        <v>34</v>
      </c>
      <c r="D18" s="27" t="s">
        <v>51</v>
      </c>
      <c r="E18" s="29">
        <v>120000</v>
      </c>
      <c r="F18" s="50">
        <v>16809.939999999999</v>
      </c>
      <c r="G18" s="30">
        <v>25</v>
      </c>
      <c r="H18" s="29">
        <v>3444</v>
      </c>
      <c r="I18" s="22">
        <v>8520</v>
      </c>
      <c r="J18" s="23">
        <v>715.55</v>
      </c>
      <c r="K18" s="29">
        <v>3648</v>
      </c>
      <c r="L18" s="24">
        <v>8508</v>
      </c>
      <c r="M18" s="30"/>
      <c r="N18" s="24">
        <f>SUM(H18:L18)</f>
        <v>24835.55</v>
      </c>
      <c r="O18" s="24">
        <f>SUM(H18+K18)</f>
        <v>7092</v>
      </c>
      <c r="P18" s="24">
        <f>SUM(I18+J18+L18)</f>
        <v>17743.55</v>
      </c>
      <c r="Q18" s="26">
        <f>SUM(E18-(F18+G18+H18+K18))</f>
        <v>96073.06</v>
      </c>
    </row>
    <row r="19" spans="1:17">
      <c r="A19" s="33" t="s">
        <v>47</v>
      </c>
      <c r="B19" s="33"/>
      <c r="C19" s="34">
        <v>1</v>
      </c>
      <c r="D19" s="33"/>
      <c r="E19" s="35">
        <f t="shared" ref="E19:L19" si="5">SUM(E18)</f>
        <v>120000</v>
      </c>
      <c r="F19" s="36">
        <f t="shared" si="5"/>
        <v>16809.939999999999</v>
      </c>
      <c r="G19" s="36">
        <f t="shared" si="5"/>
        <v>25</v>
      </c>
      <c r="H19" s="35">
        <f t="shared" si="5"/>
        <v>3444</v>
      </c>
      <c r="I19" s="37">
        <f t="shared" si="5"/>
        <v>8520</v>
      </c>
      <c r="J19" s="38">
        <f t="shared" si="5"/>
        <v>715.55</v>
      </c>
      <c r="K19" s="35">
        <f t="shared" si="5"/>
        <v>3648</v>
      </c>
      <c r="L19" s="39">
        <f t="shared" si="5"/>
        <v>8508</v>
      </c>
      <c r="M19" s="40">
        <v>0</v>
      </c>
      <c r="N19" s="39">
        <f>SUM(N18)</f>
        <v>24835.55</v>
      </c>
      <c r="O19" s="39">
        <f>SUM(O18)</f>
        <v>7092</v>
      </c>
      <c r="P19" s="39">
        <f>SUM(P18)</f>
        <v>17743.55</v>
      </c>
      <c r="Q19" s="36">
        <f>SUM(Q18)</f>
        <v>96073.06</v>
      </c>
    </row>
    <row r="20" spans="1:17">
      <c r="A20" s="136" t="s">
        <v>52</v>
      </c>
      <c r="B20" s="136"/>
      <c r="C20" s="51"/>
      <c r="D20" s="51"/>
      <c r="E20" s="51"/>
      <c r="F20" s="52"/>
      <c r="G20" s="51"/>
      <c r="H20" s="53"/>
      <c r="I20" s="53"/>
      <c r="J20" s="51"/>
      <c r="K20" s="53"/>
      <c r="L20" s="53"/>
      <c r="M20" s="51"/>
      <c r="N20" s="51"/>
      <c r="O20" s="51"/>
      <c r="P20" s="51"/>
      <c r="Q20" s="51"/>
    </row>
    <row r="21" spans="1:17">
      <c r="A21" s="27" t="s">
        <v>53</v>
      </c>
      <c r="B21" s="27" t="s">
        <v>54</v>
      </c>
      <c r="C21" s="28" t="s">
        <v>40</v>
      </c>
      <c r="D21" s="27" t="s">
        <v>41</v>
      </c>
      <c r="E21" s="29">
        <v>27000</v>
      </c>
      <c r="F21" s="30"/>
      <c r="G21" s="30">
        <v>25</v>
      </c>
      <c r="H21" s="29">
        <v>774.9</v>
      </c>
      <c r="I21" s="22">
        <v>1917</v>
      </c>
      <c r="J21" s="23">
        <v>297</v>
      </c>
      <c r="K21" s="29">
        <v>820.8</v>
      </c>
      <c r="L21" s="24">
        <v>1914.3</v>
      </c>
      <c r="M21" s="30"/>
      <c r="N21" s="24">
        <f>SUM(H21:L21)</f>
        <v>5724</v>
      </c>
      <c r="O21" s="24">
        <f>SUM(H21+K21)</f>
        <v>1595.6999999999998</v>
      </c>
      <c r="P21" s="24">
        <f>SUM(I21+J21+L21)</f>
        <v>4128.3</v>
      </c>
      <c r="Q21" s="26">
        <f>SUM(E21-(F21+G21+H21+K21))</f>
        <v>25379.3</v>
      </c>
    </row>
    <row r="22" spans="1:17">
      <c r="A22" s="33" t="s">
        <v>47</v>
      </c>
      <c r="B22" s="33"/>
      <c r="C22" s="34">
        <v>1</v>
      </c>
      <c r="D22" s="33"/>
      <c r="E22" s="35">
        <f t="shared" ref="E22:L22" si="6">SUM(E21)</f>
        <v>27000</v>
      </c>
      <c r="F22" s="40">
        <v>0</v>
      </c>
      <c r="G22" s="36">
        <f t="shared" si="6"/>
        <v>25</v>
      </c>
      <c r="H22" s="35">
        <f t="shared" si="6"/>
        <v>774.9</v>
      </c>
      <c r="I22" s="37">
        <f t="shared" si="6"/>
        <v>1917</v>
      </c>
      <c r="J22" s="38">
        <f t="shared" si="6"/>
        <v>297</v>
      </c>
      <c r="K22" s="35">
        <f t="shared" si="6"/>
        <v>820.8</v>
      </c>
      <c r="L22" s="39">
        <f t="shared" si="6"/>
        <v>1914.3</v>
      </c>
      <c r="M22" s="40">
        <v>0</v>
      </c>
      <c r="N22" s="39">
        <f>SUM(N21)</f>
        <v>5724</v>
      </c>
      <c r="O22" s="39">
        <f>SUM(O21)</f>
        <v>1595.6999999999998</v>
      </c>
      <c r="P22" s="39">
        <f>SUM(P21)</f>
        <v>4128.3</v>
      </c>
      <c r="Q22" s="54">
        <f>SUM(Q21)</f>
        <v>25379.3</v>
      </c>
    </row>
    <row r="23" spans="1:17">
      <c r="A23" s="136" t="s">
        <v>55</v>
      </c>
      <c r="B23" s="136"/>
      <c r="C23" s="43"/>
      <c r="D23" s="42"/>
      <c r="E23" s="44"/>
      <c r="F23" s="45"/>
      <c r="G23" s="45"/>
      <c r="H23" s="44"/>
      <c r="I23" s="46"/>
      <c r="J23" s="47"/>
      <c r="K23" s="44"/>
      <c r="L23" s="48"/>
      <c r="M23" s="45"/>
      <c r="N23" s="48"/>
      <c r="O23" s="48"/>
      <c r="P23" s="48"/>
      <c r="Q23" s="49"/>
    </row>
    <row r="24" spans="1:17">
      <c r="A24" s="27" t="s">
        <v>56</v>
      </c>
      <c r="B24" s="27" t="s">
        <v>57</v>
      </c>
      <c r="C24" s="28" t="s">
        <v>40</v>
      </c>
      <c r="D24" s="27" t="s">
        <v>44</v>
      </c>
      <c r="E24" s="29">
        <v>18000</v>
      </c>
      <c r="F24" s="30"/>
      <c r="G24" s="30">
        <v>25</v>
      </c>
      <c r="H24" s="29">
        <v>516.6</v>
      </c>
      <c r="I24" s="22">
        <v>1278</v>
      </c>
      <c r="J24" s="23">
        <v>198</v>
      </c>
      <c r="K24" s="29">
        <v>547.20000000000005</v>
      </c>
      <c r="L24" s="24">
        <v>1276.2</v>
      </c>
      <c r="M24" s="30"/>
      <c r="N24" s="24">
        <f>SUM(H24:L24)</f>
        <v>3816</v>
      </c>
      <c r="O24" s="24">
        <f>SUM(H24+K24)</f>
        <v>1063.8000000000002</v>
      </c>
      <c r="P24" s="24">
        <f>SUM(I24+J24+L24)</f>
        <v>2752.2</v>
      </c>
      <c r="Q24" s="26">
        <f>SUM(E24-(F24+G24+H24+K24))</f>
        <v>16911.2</v>
      </c>
    </row>
    <row r="25" spans="1:17">
      <c r="A25" s="33" t="s">
        <v>47</v>
      </c>
      <c r="B25" s="33"/>
      <c r="C25" s="34">
        <v>1</v>
      </c>
      <c r="D25" s="33"/>
      <c r="E25" s="35">
        <f t="shared" ref="E25" si="7">SUM(E24)</f>
        <v>18000</v>
      </c>
      <c r="F25" s="40">
        <v>0</v>
      </c>
      <c r="G25" s="36">
        <f t="shared" ref="G25:L25" si="8">SUM(G24)</f>
        <v>25</v>
      </c>
      <c r="H25" s="35">
        <f t="shared" si="8"/>
        <v>516.6</v>
      </c>
      <c r="I25" s="37">
        <f t="shared" si="8"/>
        <v>1278</v>
      </c>
      <c r="J25" s="38">
        <f t="shared" si="8"/>
        <v>198</v>
      </c>
      <c r="K25" s="35">
        <f t="shared" si="8"/>
        <v>547.20000000000005</v>
      </c>
      <c r="L25" s="39">
        <f t="shared" si="8"/>
        <v>1276.2</v>
      </c>
      <c r="M25" s="40">
        <v>0</v>
      </c>
      <c r="N25" s="39">
        <f>SUM(N24)</f>
        <v>3816</v>
      </c>
      <c r="O25" s="39">
        <f>SUM(O24)</f>
        <v>1063.8000000000002</v>
      </c>
      <c r="P25" s="39">
        <f>SUM(P24)</f>
        <v>2752.2</v>
      </c>
      <c r="Q25" s="54">
        <f>SUM(Q24)</f>
        <v>16911.2</v>
      </c>
    </row>
    <row r="26" spans="1:17">
      <c r="A26" s="42" t="s">
        <v>58</v>
      </c>
      <c r="B26" s="42"/>
      <c r="C26" s="43"/>
      <c r="D26" s="42"/>
      <c r="E26" s="44"/>
      <c r="F26" s="45"/>
      <c r="G26" s="45"/>
      <c r="H26" s="44"/>
      <c r="I26" s="46"/>
      <c r="J26" s="47"/>
      <c r="K26" s="44"/>
      <c r="L26" s="48"/>
      <c r="M26" s="45"/>
      <c r="N26" s="48"/>
      <c r="O26" s="48"/>
      <c r="P26" s="48"/>
      <c r="Q26" s="49"/>
    </row>
    <row r="27" spans="1:17">
      <c r="A27" s="27" t="s">
        <v>59</v>
      </c>
      <c r="B27" s="27" t="s">
        <v>39</v>
      </c>
      <c r="C27" s="28" t="s">
        <v>40</v>
      </c>
      <c r="D27" s="27" t="s">
        <v>44</v>
      </c>
      <c r="E27" s="29">
        <v>35000</v>
      </c>
      <c r="F27" s="30"/>
      <c r="G27" s="30">
        <v>25</v>
      </c>
      <c r="H27" s="29">
        <v>1004.5</v>
      </c>
      <c r="I27" s="22">
        <v>2485</v>
      </c>
      <c r="J27" s="23">
        <v>385</v>
      </c>
      <c r="K27" s="29">
        <v>1064</v>
      </c>
      <c r="L27" s="24">
        <v>2481.5</v>
      </c>
      <c r="M27" s="30"/>
      <c r="N27" s="24">
        <f>SUM(H27:L27)</f>
        <v>7420</v>
      </c>
      <c r="O27" s="24">
        <f>SUM(H27+K27)</f>
        <v>2068.5</v>
      </c>
      <c r="P27" s="24">
        <f>SUM(I27+J27+L27)</f>
        <v>5351.5</v>
      </c>
      <c r="Q27" s="26">
        <f>SUM(E27-(F27+G27+H27+K27))</f>
        <v>32906.5</v>
      </c>
    </row>
    <row r="28" spans="1:17">
      <c r="A28" s="33" t="s">
        <v>47</v>
      </c>
      <c r="B28" s="33"/>
      <c r="C28" s="34">
        <v>1</v>
      </c>
      <c r="D28" s="33"/>
      <c r="E28" s="35">
        <f t="shared" ref="E28" si="9">SUM(E27)</f>
        <v>35000</v>
      </c>
      <c r="F28" s="40">
        <v>0</v>
      </c>
      <c r="G28" s="36">
        <f t="shared" ref="G28:L28" si="10">SUM(G27)</f>
        <v>25</v>
      </c>
      <c r="H28" s="35">
        <f t="shared" si="10"/>
        <v>1004.5</v>
      </c>
      <c r="I28" s="37">
        <f t="shared" si="10"/>
        <v>2485</v>
      </c>
      <c r="J28" s="38">
        <f t="shared" si="10"/>
        <v>385</v>
      </c>
      <c r="K28" s="35">
        <f t="shared" si="10"/>
        <v>1064</v>
      </c>
      <c r="L28" s="39">
        <f t="shared" si="10"/>
        <v>2481.5</v>
      </c>
      <c r="M28" s="40">
        <v>0</v>
      </c>
      <c r="N28" s="39">
        <f>SUM(N27)</f>
        <v>7420</v>
      </c>
      <c r="O28" s="39">
        <f>SUM(O27)</f>
        <v>2068.5</v>
      </c>
      <c r="P28" s="39">
        <f>SUM(P27)</f>
        <v>5351.5</v>
      </c>
      <c r="Q28" s="54">
        <f>SUM(Q27)</f>
        <v>32906.5</v>
      </c>
    </row>
    <row r="29" spans="1:17">
      <c r="A29" s="27"/>
      <c r="B29" s="27"/>
      <c r="C29" s="28"/>
      <c r="D29" s="27"/>
      <c r="E29" s="30"/>
      <c r="F29" s="30"/>
      <c r="G29" s="30"/>
      <c r="H29" s="30"/>
      <c r="I29" s="22"/>
      <c r="J29" s="23"/>
      <c r="K29" s="30"/>
      <c r="L29" s="24"/>
      <c r="M29" s="30"/>
      <c r="N29" s="24"/>
      <c r="O29" s="24"/>
      <c r="P29" s="24"/>
      <c r="Q29" s="26"/>
    </row>
    <row r="30" spans="1:17">
      <c r="A30" s="27"/>
      <c r="B30" s="27"/>
      <c r="C30" s="28"/>
      <c r="D30" s="27"/>
      <c r="E30" s="30"/>
      <c r="F30" s="30"/>
      <c r="G30" s="30"/>
      <c r="H30" s="30"/>
      <c r="I30" s="22"/>
      <c r="J30" s="23"/>
      <c r="K30" s="30"/>
      <c r="L30" s="24"/>
      <c r="M30" s="30"/>
      <c r="N30" s="24"/>
      <c r="O30" s="24"/>
      <c r="P30" s="24"/>
      <c r="Q30" s="26"/>
    </row>
    <row r="31" spans="1:17" ht="24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>
      <c r="A32" s="119" t="s">
        <v>0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</row>
    <row r="33" spans="1:17" ht="8.25" customHeight="1">
      <c r="A33" s="119" t="s">
        <v>1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</row>
    <row r="34" spans="1:17">
      <c r="A34" s="2" t="s">
        <v>168</v>
      </c>
      <c r="B34" s="3"/>
      <c r="C34" s="3"/>
      <c r="D34" s="2"/>
      <c r="E34" s="2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>
      <c r="A35" s="5" t="s">
        <v>2</v>
      </c>
      <c r="B35" s="6" t="s">
        <v>3</v>
      </c>
      <c r="C35" s="6"/>
      <c r="D35" s="7" t="s">
        <v>4</v>
      </c>
      <c r="E35" s="6" t="s">
        <v>5</v>
      </c>
      <c r="F35" s="6"/>
      <c r="G35" s="6"/>
      <c r="H35" s="6" t="s">
        <v>6</v>
      </c>
      <c r="I35" s="6"/>
      <c r="J35" s="8" t="s">
        <v>7</v>
      </c>
      <c r="K35" s="8"/>
      <c r="L35" s="6" t="s">
        <v>8</v>
      </c>
      <c r="M35" s="6"/>
      <c r="N35" s="6"/>
      <c r="O35" s="6" t="s">
        <v>9</v>
      </c>
      <c r="P35" s="6"/>
      <c r="Q35" s="9"/>
    </row>
    <row r="36" spans="1:17">
      <c r="A36" s="120" t="s">
        <v>10</v>
      </c>
      <c r="B36" s="137" t="s">
        <v>11</v>
      </c>
      <c r="C36" s="55"/>
      <c r="D36" s="137" t="s">
        <v>12</v>
      </c>
      <c r="E36" s="137" t="s">
        <v>13</v>
      </c>
      <c r="F36" s="124" t="s">
        <v>60</v>
      </c>
      <c r="G36" s="124" t="s">
        <v>15</v>
      </c>
      <c r="H36" s="127" t="s">
        <v>16</v>
      </c>
      <c r="I36" s="128"/>
      <c r="J36" s="128"/>
      <c r="K36" s="128"/>
      <c r="L36" s="128"/>
      <c r="M36" s="128"/>
      <c r="N36" s="129"/>
      <c r="O36" s="127" t="s">
        <v>17</v>
      </c>
      <c r="P36" s="129"/>
      <c r="Q36" s="124" t="s">
        <v>61</v>
      </c>
    </row>
    <row r="37" spans="1:17">
      <c r="A37" s="121"/>
      <c r="B37" s="123"/>
      <c r="C37" s="56" t="s">
        <v>19</v>
      </c>
      <c r="D37" s="123"/>
      <c r="E37" s="123"/>
      <c r="F37" s="125"/>
      <c r="G37" s="126"/>
      <c r="H37" s="131" t="s">
        <v>20</v>
      </c>
      <c r="I37" s="132"/>
      <c r="J37" s="133" t="s">
        <v>21</v>
      </c>
      <c r="K37" s="131" t="s">
        <v>62</v>
      </c>
      <c r="L37" s="132"/>
      <c r="M37" s="133" t="s">
        <v>63</v>
      </c>
      <c r="N37" s="133" t="s">
        <v>24</v>
      </c>
      <c r="O37" s="133" t="s">
        <v>25</v>
      </c>
      <c r="P37" s="133" t="s">
        <v>26</v>
      </c>
      <c r="Q37" s="126"/>
    </row>
    <row r="38" spans="1:17">
      <c r="A38" s="122"/>
      <c r="B38" s="138"/>
      <c r="C38" s="57"/>
      <c r="D38" s="138"/>
      <c r="E38" s="138"/>
      <c r="F38" s="139"/>
      <c r="G38" s="130"/>
      <c r="H38" s="58" t="s">
        <v>27</v>
      </c>
      <c r="I38" s="59" t="s">
        <v>64</v>
      </c>
      <c r="J38" s="130"/>
      <c r="K38" s="59" t="s">
        <v>29</v>
      </c>
      <c r="L38" s="59" t="s">
        <v>65</v>
      </c>
      <c r="M38" s="130"/>
      <c r="N38" s="130"/>
      <c r="O38" s="130"/>
      <c r="P38" s="130"/>
      <c r="Q38" s="130"/>
    </row>
    <row r="39" spans="1:17">
      <c r="A39" s="140" t="s">
        <v>66</v>
      </c>
      <c r="B39" s="140"/>
      <c r="C39" s="43"/>
      <c r="D39" s="42"/>
      <c r="E39" s="45"/>
      <c r="F39" s="45"/>
      <c r="G39" s="45"/>
      <c r="H39" s="45"/>
      <c r="I39" s="46"/>
      <c r="J39" s="47"/>
      <c r="K39" s="45"/>
      <c r="L39" s="48"/>
      <c r="M39" s="45"/>
      <c r="N39" s="48"/>
      <c r="O39" s="48"/>
      <c r="P39" s="48"/>
      <c r="Q39" s="49"/>
    </row>
    <row r="40" spans="1:17">
      <c r="A40" s="27" t="s">
        <v>67</v>
      </c>
      <c r="B40" s="27" t="s">
        <v>68</v>
      </c>
      <c r="C40" s="28" t="s">
        <v>40</v>
      </c>
      <c r="D40" s="27" t="s">
        <v>43</v>
      </c>
      <c r="E40" s="30">
        <v>45000</v>
      </c>
      <c r="F40" s="30">
        <v>1148.33</v>
      </c>
      <c r="G40" s="30">
        <v>25</v>
      </c>
      <c r="H40" s="30">
        <v>1291.5</v>
      </c>
      <c r="I40" s="22">
        <v>3195</v>
      </c>
      <c r="J40" s="23">
        <v>495</v>
      </c>
      <c r="K40" s="30">
        <v>1368</v>
      </c>
      <c r="L40" s="24">
        <v>3190.5</v>
      </c>
      <c r="M40" s="30"/>
      <c r="N40" s="24">
        <f t="shared" ref="N40:N47" si="11">SUM(H40:L40)</f>
        <v>9540</v>
      </c>
      <c r="O40" s="24">
        <f t="shared" ref="O40:O47" si="12">SUM(H40+K40)</f>
        <v>2659.5</v>
      </c>
      <c r="P40" s="24">
        <f t="shared" ref="P40:P47" si="13">SUM(I40+J40+L40)</f>
        <v>6880.5</v>
      </c>
      <c r="Q40" s="26">
        <f>SUM(E40-(F40+G40+H40+K40))</f>
        <v>41167.17</v>
      </c>
    </row>
    <row r="41" spans="1:17">
      <c r="A41" s="27" t="s">
        <v>69</v>
      </c>
      <c r="B41" s="60" t="s">
        <v>70</v>
      </c>
      <c r="C41" s="61" t="s">
        <v>40</v>
      </c>
      <c r="D41" s="27" t="s">
        <v>71</v>
      </c>
      <c r="E41" s="30">
        <v>22000</v>
      </c>
      <c r="F41" s="30"/>
      <c r="G41" s="30">
        <v>25</v>
      </c>
      <c r="H41" s="30">
        <v>631.4</v>
      </c>
      <c r="I41" s="22">
        <v>1562</v>
      </c>
      <c r="J41" s="23">
        <v>242</v>
      </c>
      <c r="K41" s="30">
        <v>668.8</v>
      </c>
      <c r="L41" s="24">
        <v>1559.8</v>
      </c>
      <c r="M41" s="30">
        <v>50</v>
      </c>
      <c r="N41" s="24">
        <f t="shared" si="11"/>
        <v>4664</v>
      </c>
      <c r="O41" s="24">
        <f t="shared" si="12"/>
        <v>1300.1999999999998</v>
      </c>
      <c r="P41" s="24">
        <f t="shared" si="13"/>
        <v>3363.8</v>
      </c>
      <c r="Q41" s="26">
        <f>SUM(E41-(F41+G41+H41+K41+M41))</f>
        <v>20624.8</v>
      </c>
    </row>
    <row r="42" spans="1:17">
      <c r="A42" s="27" t="s">
        <v>72</v>
      </c>
      <c r="B42" s="27" t="s">
        <v>73</v>
      </c>
      <c r="C42" s="28" t="s">
        <v>40</v>
      </c>
      <c r="D42" s="27" t="s">
        <v>44</v>
      </c>
      <c r="E42" s="30">
        <v>16500</v>
      </c>
      <c r="F42" s="30"/>
      <c r="G42" s="30">
        <v>25</v>
      </c>
      <c r="H42" s="30">
        <v>473.55</v>
      </c>
      <c r="I42" s="22">
        <v>1171.5</v>
      </c>
      <c r="J42" s="23">
        <v>181.5</v>
      </c>
      <c r="K42" s="30">
        <v>501.6</v>
      </c>
      <c r="L42" s="24">
        <v>1169.8499999999999</v>
      </c>
      <c r="M42" s="30"/>
      <c r="N42" s="24">
        <f t="shared" si="11"/>
        <v>3498</v>
      </c>
      <c r="O42" s="24">
        <f t="shared" si="12"/>
        <v>975.15000000000009</v>
      </c>
      <c r="P42" s="24">
        <f t="shared" si="13"/>
        <v>2522.85</v>
      </c>
      <c r="Q42" s="26">
        <f>SUM(E42-(F42+G42+H42+K42))</f>
        <v>15499.85</v>
      </c>
    </row>
    <row r="43" spans="1:17">
      <c r="A43" s="27" t="s">
        <v>74</v>
      </c>
      <c r="B43" s="27" t="s">
        <v>75</v>
      </c>
      <c r="C43" s="28" t="s">
        <v>40</v>
      </c>
      <c r="D43" s="27" t="s">
        <v>44</v>
      </c>
      <c r="E43" s="30">
        <v>16000</v>
      </c>
      <c r="F43" s="30"/>
      <c r="G43" s="30">
        <v>25</v>
      </c>
      <c r="H43" s="30">
        <v>459.2</v>
      </c>
      <c r="I43" s="22">
        <v>1136</v>
      </c>
      <c r="J43" s="23">
        <v>176</v>
      </c>
      <c r="K43" s="30">
        <v>486.4</v>
      </c>
      <c r="L43" s="24">
        <v>1134.4000000000001</v>
      </c>
      <c r="M43" s="30">
        <v>1350.12</v>
      </c>
      <c r="N43" s="24">
        <f t="shared" si="11"/>
        <v>3392</v>
      </c>
      <c r="O43" s="24">
        <f t="shared" si="12"/>
        <v>945.59999999999991</v>
      </c>
      <c r="P43" s="24">
        <f t="shared" si="13"/>
        <v>2446.4</v>
      </c>
      <c r="Q43" s="26">
        <v>13679.28</v>
      </c>
    </row>
    <row r="44" spans="1:17">
      <c r="A44" s="27" t="s">
        <v>76</v>
      </c>
      <c r="B44" s="27" t="s">
        <v>77</v>
      </c>
      <c r="C44" s="28" t="s">
        <v>40</v>
      </c>
      <c r="D44" s="27" t="s">
        <v>44</v>
      </c>
      <c r="E44" s="30">
        <v>27000</v>
      </c>
      <c r="F44" s="30"/>
      <c r="G44" s="30">
        <v>25</v>
      </c>
      <c r="H44" s="30">
        <v>774.9</v>
      </c>
      <c r="I44" s="22">
        <v>1917</v>
      </c>
      <c r="J44" s="23">
        <v>297</v>
      </c>
      <c r="K44" s="30">
        <v>820.8</v>
      </c>
      <c r="L44" s="24">
        <v>1914.3</v>
      </c>
      <c r="M44" s="30"/>
      <c r="N44" s="24">
        <f t="shared" si="11"/>
        <v>5724</v>
      </c>
      <c r="O44" s="24">
        <f t="shared" si="12"/>
        <v>1595.6999999999998</v>
      </c>
      <c r="P44" s="24">
        <f t="shared" si="13"/>
        <v>4128.3</v>
      </c>
      <c r="Q44" s="26">
        <f>SUM(E44-(F44+G44+H44+K44))</f>
        <v>25379.3</v>
      </c>
    </row>
    <row r="45" spans="1:17">
      <c r="A45" s="17" t="s">
        <v>78</v>
      </c>
      <c r="B45" s="17" t="s">
        <v>75</v>
      </c>
      <c r="C45" s="18" t="s">
        <v>34</v>
      </c>
      <c r="D45" s="27" t="s">
        <v>44</v>
      </c>
      <c r="E45" s="62">
        <v>18700</v>
      </c>
      <c r="F45" s="63"/>
      <c r="G45" s="62">
        <v>25</v>
      </c>
      <c r="H45" s="62">
        <v>536.69000000000005</v>
      </c>
      <c r="I45" s="22">
        <v>1327.7</v>
      </c>
      <c r="J45" s="23">
        <v>205.7</v>
      </c>
      <c r="K45" s="62">
        <v>568.48</v>
      </c>
      <c r="L45" s="24">
        <v>1325.83</v>
      </c>
      <c r="M45" s="62"/>
      <c r="N45" s="24">
        <f>SUM(H45+I45+J45+K45+L45)</f>
        <v>3964.4</v>
      </c>
      <c r="O45" s="24">
        <f>SUM(H45+K45)</f>
        <v>1105.17</v>
      </c>
      <c r="P45" s="24">
        <f>SUM(J45+I45+L45)</f>
        <v>2859.23</v>
      </c>
      <c r="Q45" s="26">
        <f>SUM(E45-G45-H45-K45)</f>
        <v>17569.830000000002</v>
      </c>
    </row>
    <row r="46" spans="1:17">
      <c r="A46" s="27" t="s">
        <v>79</v>
      </c>
      <c r="B46" s="27" t="s">
        <v>80</v>
      </c>
      <c r="C46" s="28" t="s">
        <v>40</v>
      </c>
      <c r="D46" s="64" t="s">
        <v>44</v>
      </c>
      <c r="E46" s="32">
        <v>22000</v>
      </c>
      <c r="F46" s="32"/>
      <c r="G46" s="32">
        <v>25</v>
      </c>
      <c r="H46" s="32">
        <v>631.4</v>
      </c>
      <c r="I46" s="22">
        <v>1562</v>
      </c>
      <c r="J46" s="23">
        <v>242</v>
      </c>
      <c r="K46" s="32">
        <v>668.8</v>
      </c>
      <c r="L46" s="24">
        <v>1559.8</v>
      </c>
      <c r="M46" s="32"/>
      <c r="N46" s="24">
        <f t="shared" si="11"/>
        <v>4664</v>
      </c>
      <c r="O46" s="24">
        <f t="shared" si="12"/>
        <v>1300.1999999999998</v>
      </c>
      <c r="P46" s="24">
        <f t="shared" si="13"/>
        <v>3363.8</v>
      </c>
      <c r="Q46" s="26">
        <f>SUM(E46-(F46+G46+H46+K46))</f>
        <v>20674.8</v>
      </c>
    </row>
    <row r="47" spans="1:17">
      <c r="A47" s="27" t="s">
        <v>81</v>
      </c>
      <c r="B47" s="27" t="s">
        <v>73</v>
      </c>
      <c r="C47" s="28" t="s">
        <v>34</v>
      </c>
      <c r="D47" s="27" t="s">
        <v>44</v>
      </c>
      <c r="E47" s="30">
        <v>15000</v>
      </c>
      <c r="F47" s="30"/>
      <c r="G47" s="30">
        <v>25</v>
      </c>
      <c r="H47" s="30">
        <v>430.5</v>
      </c>
      <c r="I47" s="22">
        <v>1065</v>
      </c>
      <c r="J47" s="23">
        <v>165</v>
      </c>
      <c r="K47" s="30">
        <v>456</v>
      </c>
      <c r="L47" s="24">
        <v>1063.5</v>
      </c>
      <c r="M47" s="30"/>
      <c r="N47" s="24">
        <f t="shared" si="11"/>
        <v>3180</v>
      </c>
      <c r="O47" s="24">
        <f t="shared" si="12"/>
        <v>886.5</v>
      </c>
      <c r="P47" s="24">
        <f t="shared" si="13"/>
        <v>2293.5</v>
      </c>
      <c r="Q47" s="26">
        <f>SUM(E47-(F47+G47+H47+K47))</f>
        <v>14088.5</v>
      </c>
    </row>
    <row r="48" spans="1:17">
      <c r="A48" s="33" t="s">
        <v>47</v>
      </c>
      <c r="B48" s="33"/>
      <c r="C48" s="34">
        <v>8</v>
      </c>
      <c r="D48" s="33"/>
      <c r="E48" s="35">
        <f>SUM(E40:E47)</f>
        <v>182200</v>
      </c>
      <c r="F48" s="36">
        <f t="shared" ref="F48:Q48" si="14">SUM(F40:F47)</f>
        <v>1148.33</v>
      </c>
      <c r="G48" s="36">
        <f t="shared" si="14"/>
        <v>200</v>
      </c>
      <c r="H48" s="36">
        <f t="shared" si="14"/>
        <v>5229.1399999999994</v>
      </c>
      <c r="I48" s="37">
        <f t="shared" si="14"/>
        <v>12936.2</v>
      </c>
      <c r="J48" s="38">
        <f t="shared" si="14"/>
        <v>2004.2</v>
      </c>
      <c r="K48" s="36">
        <f t="shared" si="14"/>
        <v>5538.88</v>
      </c>
      <c r="L48" s="39">
        <f t="shared" si="14"/>
        <v>12917.979999999998</v>
      </c>
      <c r="M48" s="36">
        <f t="shared" si="14"/>
        <v>1400.12</v>
      </c>
      <c r="N48" s="39">
        <f t="shared" si="14"/>
        <v>38626.400000000001</v>
      </c>
      <c r="O48" s="39">
        <f t="shared" si="14"/>
        <v>10768.02</v>
      </c>
      <c r="P48" s="39">
        <f t="shared" si="14"/>
        <v>27858.379999999997</v>
      </c>
      <c r="Q48" s="116">
        <f t="shared" si="14"/>
        <v>168683.53</v>
      </c>
    </row>
    <row r="49" spans="1:17">
      <c r="A49" s="141" t="s">
        <v>82</v>
      </c>
      <c r="B49" s="141"/>
      <c r="C49" s="43"/>
      <c r="D49" s="42"/>
      <c r="E49" s="45"/>
      <c r="F49" s="45"/>
      <c r="G49" s="45"/>
      <c r="H49" s="45"/>
      <c r="I49" s="46"/>
      <c r="J49" s="47"/>
      <c r="K49" s="45"/>
      <c r="L49" s="48"/>
      <c r="M49" s="45"/>
      <c r="N49" s="48"/>
      <c r="O49" s="48"/>
      <c r="P49" s="48"/>
      <c r="Q49" s="49"/>
    </row>
    <row r="50" spans="1:17">
      <c r="A50" s="27" t="s">
        <v>83</v>
      </c>
      <c r="B50" s="65" t="s">
        <v>84</v>
      </c>
      <c r="C50" s="28" t="s">
        <v>34</v>
      </c>
      <c r="D50" s="27" t="s">
        <v>41</v>
      </c>
      <c r="E50" s="32">
        <v>85000</v>
      </c>
      <c r="F50" s="32">
        <v>8577.06</v>
      </c>
      <c r="G50" s="32">
        <v>25</v>
      </c>
      <c r="H50" s="32">
        <v>2439.5</v>
      </c>
      <c r="I50" s="22">
        <v>6035</v>
      </c>
      <c r="J50" s="23">
        <v>715.55</v>
      </c>
      <c r="K50" s="32">
        <v>2584</v>
      </c>
      <c r="L50" s="24">
        <v>6026.5</v>
      </c>
      <c r="M50" s="32"/>
      <c r="N50" s="24">
        <f>SUM(H50:L50)</f>
        <v>17800.55</v>
      </c>
      <c r="O50" s="24">
        <f>SUM(H50+K50)</f>
        <v>5023.5</v>
      </c>
      <c r="P50" s="24">
        <f>SUM(I50+J50+L50)</f>
        <v>12777.05</v>
      </c>
      <c r="Q50" s="26">
        <f t="shared" ref="Q50:Q51" si="15">SUM(E50-(F50+G50+H50+K50))</f>
        <v>71374.44</v>
      </c>
    </row>
    <row r="51" spans="1:17">
      <c r="A51" s="27" t="s">
        <v>85</v>
      </c>
      <c r="B51" s="27" t="s">
        <v>86</v>
      </c>
      <c r="C51" s="28" t="s">
        <v>40</v>
      </c>
      <c r="D51" s="27" t="s">
        <v>41</v>
      </c>
      <c r="E51" s="30">
        <v>40000</v>
      </c>
      <c r="F51" s="30">
        <v>442.65</v>
      </c>
      <c r="G51" s="30">
        <v>25</v>
      </c>
      <c r="H51" s="30">
        <v>1148</v>
      </c>
      <c r="I51" s="22">
        <v>2840</v>
      </c>
      <c r="J51" s="23">
        <v>440</v>
      </c>
      <c r="K51" s="30">
        <v>1216</v>
      </c>
      <c r="L51" s="24">
        <v>2836</v>
      </c>
      <c r="M51" s="30"/>
      <c r="N51" s="24">
        <f>SUM(H51:L51)</f>
        <v>8480</v>
      </c>
      <c r="O51" s="24">
        <f>SUM(H51+K51)</f>
        <v>2364</v>
      </c>
      <c r="P51" s="24">
        <f>SUM(I51+J51+L51)</f>
        <v>6116</v>
      </c>
      <c r="Q51" s="26">
        <f t="shared" si="15"/>
        <v>37168.35</v>
      </c>
    </row>
    <row r="52" spans="1:17">
      <c r="A52" s="33" t="s">
        <v>47</v>
      </c>
      <c r="B52" s="33"/>
      <c r="C52" s="34">
        <v>2</v>
      </c>
      <c r="D52" s="33"/>
      <c r="E52" s="36">
        <f t="shared" ref="E52:L52" si="16">SUM(E50:E51)</f>
        <v>125000</v>
      </c>
      <c r="F52" s="36">
        <f t="shared" si="16"/>
        <v>9019.7099999999991</v>
      </c>
      <c r="G52" s="36">
        <f t="shared" si="16"/>
        <v>50</v>
      </c>
      <c r="H52" s="36">
        <f t="shared" si="16"/>
        <v>3587.5</v>
      </c>
      <c r="I52" s="37">
        <f t="shared" si="16"/>
        <v>8875</v>
      </c>
      <c r="J52" s="38">
        <f t="shared" si="16"/>
        <v>1155.55</v>
      </c>
      <c r="K52" s="36">
        <f t="shared" si="16"/>
        <v>3800</v>
      </c>
      <c r="L52" s="39">
        <f t="shared" si="16"/>
        <v>8862.5</v>
      </c>
      <c r="M52" s="36"/>
      <c r="N52" s="39">
        <f>SUM(N50:N51)</f>
        <v>26280.55</v>
      </c>
      <c r="O52" s="39">
        <f>SUM(O50:O51)</f>
        <v>7387.5</v>
      </c>
      <c r="P52" s="39">
        <f>SUM(P50:P51)</f>
        <v>18893.05</v>
      </c>
      <c r="Q52" s="116">
        <f>SUM(Q50:Q51)</f>
        <v>108542.79000000001</v>
      </c>
    </row>
    <row r="53" spans="1:17">
      <c r="A53" s="42" t="s">
        <v>87</v>
      </c>
      <c r="B53" s="42"/>
      <c r="C53" s="43"/>
      <c r="D53" s="42"/>
      <c r="E53" s="45"/>
      <c r="F53" s="45"/>
      <c r="G53" s="45"/>
      <c r="H53" s="45"/>
      <c r="I53" s="46"/>
      <c r="J53" s="47"/>
      <c r="K53" s="45"/>
      <c r="L53" s="48"/>
      <c r="M53" s="45"/>
      <c r="N53" s="48"/>
      <c r="O53" s="48"/>
      <c r="P53" s="48"/>
      <c r="Q53" s="49"/>
    </row>
    <row r="54" spans="1:17">
      <c r="A54" s="27" t="s">
        <v>88</v>
      </c>
      <c r="B54" s="65" t="s">
        <v>89</v>
      </c>
      <c r="C54" s="28" t="s">
        <v>40</v>
      </c>
      <c r="D54" s="27" t="s">
        <v>41</v>
      </c>
      <c r="E54" s="30">
        <v>45000</v>
      </c>
      <c r="F54" s="30">
        <v>1148.33</v>
      </c>
      <c r="G54" s="30">
        <v>25</v>
      </c>
      <c r="H54" s="30">
        <v>1291.5</v>
      </c>
      <c r="I54" s="22">
        <v>3195</v>
      </c>
      <c r="J54" s="23">
        <v>495</v>
      </c>
      <c r="K54" s="30">
        <v>1368</v>
      </c>
      <c r="L54" s="24">
        <v>3190.5</v>
      </c>
      <c r="M54" s="30"/>
      <c r="N54" s="24">
        <f>SUM(H54:L54)</f>
        <v>9540</v>
      </c>
      <c r="O54" s="24">
        <f>SUM(H54+K54)</f>
        <v>2659.5</v>
      </c>
      <c r="P54" s="24">
        <f>SUM(I54+J54+L54)</f>
        <v>6880.5</v>
      </c>
      <c r="Q54" s="26">
        <f t="shared" ref="Q54:Q57" si="17">SUM(E54-(F54+G54+H54+K54))</f>
        <v>41167.17</v>
      </c>
    </row>
    <row r="55" spans="1:17">
      <c r="A55" s="27" t="s">
        <v>90</v>
      </c>
      <c r="B55" s="27" t="s">
        <v>91</v>
      </c>
      <c r="C55" s="28" t="s">
        <v>40</v>
      </c>
      <c r="D55" s="27" t="s">
        <v>41</v>
      </c>
      <c r="E55" s="30">
        <v>40000</v>
      </c>
      <c r="F55" s="30">
        <v>442.65</v>
      </c>
      <c r="G55" s="30">
        <v>25</v>
      </c>
      <c r="H55" s="30">
        <v>1148</v>
      </c>
      <c r="I55" s="22">
        <v>2840</v>
      </c>
      <c r="J55" s="23">
        <v>440</v>
      </c>
      <c r="K55" s="30">
        <v>1216</v>
      </c>
      <c r="L55" s="24">
        <v>2836</v>
      </c>
      <c r="M55" s="30"/>
      <c r="N55" s="24">
        <f>SUM(H55:L55)</f>
        <v>8480</v>
      </c>
      <c r="O55" s="24">
        <f>SUM(H55+K55)</f>
        <v>2364</v>
      </c>
      <c r="P55" s="24">
        <f>SUM(I55+J55+L55)</f>
        <v>6116</v>
      </c>
      <c r="Q55" s="26">
        <f t="shared" si="17"/>
        <v>37168.35</v>
      </c>
    </row>
    <row r="56" spans="1:17">
      <c r="A56" s="17" t="s">
        <v>92</v>
      </c>
      <c r="B56" s="17" t="s">
        <v>39</v>
      </c>
      <c r="C56" s="18" t="s">
        <v>40</v>
      </c>
      <c r="D56" s="27" t="s">
        <v>41</v>
      </c>
      <c r="E56" s="62">
        <v>25000</v>
      </c>
      <c r="F56" s="62"/>
      <c r="G56" s="62">
        <v>25</v>
      </c>
      <c r="H56" s="62">
        <v>717.5</v>
      </c>
      <c r="I56" s="22">
        <v>1775</v>
      </c>
      <c r="J56" s="23">
        <v>275</v>
      </c>
      <c r="K56" s="62">
        <v>760</v>
      </c>
      <c r="L56" s="24">
        <v>1772.5</v>
      </c>
      <c r="M56" s="62"/>
      <c r="N56" s="24">
        <f>SUM(H56+I56+J56+K56+L56)</f>
        <v>5300</v>
      </c>
      <c r="O56" s="24">
        <f>SUM(H56+K56)</f>
        <v>1477.5</v>
      </c>
      <c r="P56" s="24">
        <f>SUM(J56+I56+L56)</f>
        <v>3822.5</v>
      </c>
      <c r="Q56" s="26">
        <f>SUM(E56-G56-H56-K56)</f>
        <v>23497.5</v>
      </c>
    </row>
    <row r="57" spans="1:17">
      <c r="A57" s="27" t="s">
        <v>93</v>
      </c>
      <c r="B57" s="27" t="s">
        <v>94</v>
      </c>
      <c r="C57" s="28" t="s">
        <v>40</v>
      </c>
      <c r="D57" s="27" t="s">
        <v>44</v>
      </c>
      <c r="E57" s="30">
        <v>19800</v>
      </c>
      <c r="F57" s="30"/>
      <c r="G57" s="30">
        <v>25</v>
      </c>
      <c r="H57" s="30">
        <v>568.26</v>
      </c>
      <c r="I57" s="23">
        <v>1405.8</v>
      </c>
      <c r="J57" s="23">
        <v>217.8</v>
      </c>
      <c r="K57" s="30">
        <v>601.91999999999996</v>
      </c>
      <c r="L57" s="66">
        <v>1403.82</v>
      </c>
      <c r="M57" s="30"/>
      <c r="N57" s="24">
        <f>SUM(H57:L57)</f>
        <v>4197.6000000000004</v>
      </c>
      <c r="O57" s="24">
        <f>SUM(H57+K57)</f>
        <v>1170.1799999999998</v>
      </c>
      <c r="P57" s="24">
        <f>SUM(I57+J57+L57)</f>
        <v>3027.42</v>
      </c>
      <c r="Q57" s="26">
        <f t="shared" si="17"/>
        <v>18604.82</v>
      </c>
    </row>
    <row r="58" spans="1:17">
      <c r="A58" s="33" t="s">
        <v>47</v>
      </c>
      <c r="B58" s="33"/>
      <c r="C58" s="34">
        <v>4</v>
      </c>
      <c r="D58" s="33"/>
      <c r="E58" s="35">
        <f>SUM(E54:E57)</f>
        <v>129800</v>
      </c>
      <c r="F58" s="36">
        <f t="shared" ref="F58:L58" si="18">SUM(F54:F57)</f>
        <v>1590.98</v>
      </c>
      <c r="G58" s="36">
        <f t="shared" si="18"/>
        <v>100</v>
      </c>
      <c r="H58" s="36">
        <f t="shared" si="18"/>
        <v>3725.26</v>
      </c>
      <c r="I58" s="37">
        <f t="shared" si="18"/>
        <v>9215.7999999999993</v>
      </c>
      <c r="J58" s="38">
        <f t="shared" si="18"/>
        <v>1427.8</v>
      </c>
      <c r="K58" s="36">
        <f t="shared" si="18"/>
        <v>3945.92</v>
      </c>
      <c r="L58" s="39">
        <f t="shared" si="18"/>
        <v>9202.82</v>
      </c>
      <c r="M58" s="36"/>
      <c r="N58" s="39">
        <f>SUM(N54:N57)</f>
        <v>27517.599999999999</v>
      </c>
      <c r="O58" s="39">
        <f>SUM(O54:O57)</f>
        <v>7671.18</v>
      </c>
      <c r="P58" s="39">
        <f>SUM(P54:P57)</f>
        <v>19846.419999999998</v>
      </c>
      <c r="Q58" s="54">
        <f>SUM(E58-(F58+G58+H58+K58))</f>
        <v>120437.84</v>
      </c>
    </row>
    <row r="59" spans="1:17" ht="20.25" customHeight="1">
      <c r="A59" s="42"/>
      <c r="B59" s="42"/>
      <c r="C59" s="43"/>
      <c r="D59" s="42"/>
      <c r="E59" s="45"/>
      <c r="F59" s="45"/>
      <c r="G59" s="45"/>
      <c r="H59" s="45"/>
      <c r="I59" s="46"/>
      <c r="J59" s="47"/>
      <c r="K59" s="45"/>
      <c r="L59" s="48"/>
      <c r="M59" s="45"/>
      <c r="N59" s="48"/>
      <c r="O59" s="48"/>
      <c r="P59" s="48"/>
      <c r="Q59" s="49"/>
    </row>
    <row r="60" spans="1:17" ht="27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0.5" customHeight="1">
      <c r="A61" s="119" t="s">
        <v>0</v>
      </c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</row>
    <row r="62" spans="1:17" ht="8.25" customHeight="1">
      <c r="A62" s="119" t="s">
        <v>1</v>
      </c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</row>
    <row r="63" spans="1:17">
      <c r="A63" s="2" t="s">
        <v>168</v>
      </c>
      <c r="B63" s="3"/>
      <c r="C63" s="3"/>
      <c r="D63" s="2"/>
      <c r="E63" s="2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>
      <c r="A64" s="5" t="s">
        <v>2</v>
      </c>
      <c r="B64" s="6" t="s">
        <v>3</v>
      </c>
      <c r="C64" s="6"/>
      <c r="D64" s="7" t="s">
        <v>4</v>
      </c>
      <c r="E64" s="6" t="s">
        <v>5</v>
      </c>
      <c r="F64" s="6"/>
      <c r="G64" s="6"/>
      <c r="H64" s="6" t="s">
        <v>6</v>
      </c>
      <c r="I64" s="6"/>
      <c r="J64" s="8" t="s">
        <v>7</v>
      </c>
      <c r="K64" s="8"/>
      <c r="L64" s="6" t="s">
        <v>8</v>
      </c>
      <c r="M64" s="6"/>
      <c r="N64" s="6"/>
      <c r="O64" s="6" t="s">
        <v>9</v>
      </c>
      <c r="P64" s="6"/>
      <c r="Q64" s="9"/>
    </row>
    <row r="65" spans="1:17">
      <c r="A65" s="120" t="s">
        <v>10</v>
      </c>
      <c r="B65" s="137" t="s">
        <v>11</v>
      </c>
      <c r="C65" s="55"/>
      <c r="D65" s="137" t="s">
        <v>12</v>
      </c>
      <c r="E65" s="137" t="s">
        <v>13</v>
      </c>
      <c r="F65" s="124" t="s">
        <v>95</v>
      </c>
      <c r="G65" s="124" t="s">
        <v>15</v>
      </c>
      <c r="H65" s="127" t="s">
        <v>16</v>
      </c>
      <c r="I65" s="128"/>
      <c r="J65" s="128"/>
      <c r="K65" s="128"/>
      <c r="L65" s="128"/>
      <c r="M65" s="128"/>
      <c r="N65" s="129"/>
      <c r="O65" s="127" t="s">
        <v>17</v>
      </c>
      <c r="P65" s="129"/>
      <c r="Q65" s="124" t="s">
        <v>61</v>
      </c>
    </row>
    <row r="66" spans="1:17">
      <c r="A66" s="121"/>
      <c r="B66" s="123"/>
      <c r="C66" s="56" t="s">
        <v>19</v>
      </c>
      <c r="D66" s="123"/>
      <c r="E66" s="123"/>
      <c r="F66" s="125"/>
      <c r="G66" s="126"/>
      <c r="H66" s="131" t="s">
        <v>20</v>
      </c>
      <c r="I66" s="132"/>
      <c r="J66" s="133" t="s">
        <v>21</v>
      </c>
      <c r="K66" s="134" t="s">
        <v>96</v>
      </c>
      <c r="L66" s="135"/>
      <c r="M66" s="133" t="s">
        <v>97</v>
      </c>
      <c r="N66" s="133" t="s">
        <v>24</v>
      </c>
      <c r="O66" s="133" t="s">
        <v>25</v>
      </c>
      <c r="P66" s="133" t="s">
        <v>26</v>
      </c>
      <c r="Q66" s="142"/>
    </row>
    <row r="67" spans="1:17">
      <c r="A67" s="122"/>
      <c r="B67" s="138"/>
      <c r="C67" s="57"/>
      <c r="D67" s="138"/>
      <c r="E67" s="138"/>
      <c r="F67" s="139"/>
      <c r="G67" s="130"/>
      <c r="H67" s="59" t="s">
        <v>27</v>
      </c>
      <c r="I67" s="59" t="s">
        <v>98</v>
      </c>
      <c r="J67" s="130"/>
      <c r="K67" s="59" t="s">
        <v>29</v>
      </c>
      <c r="L67" s="59" t="s">
        <v>99</v>
      </c>
      <c r="M67" s="130"/>
      <c r="N67" s="130"/>
      <c r="O67" s="130"/>
      <c r="P67" s="130"/>
      <c r="Q67" s="143"/>
    </row>
    <row r="68" spans="1:17">
      <c r="A68" s="140" t="s">
        <v>100</v>
      </c>
      <c r="B68" s="140"/>
      <c r="C68" s="43"/>
      <c r="D68" s="42"/>
      <c r="E68" s="45"/>
      <c r="F68" s="45"/>
      <c r="G68" s="45"/>
      <c r="H68" s="45"/>
      <c r="I68" s="46"/>
      <c r="J68" s="47"/>
      <c r="K68" s="45"/>
      <c r="L68" s="48"/>
      <c r="M68" s="45"/>
      <c r="N68" s="48"/>
      <c r="O68" s="48"/>
      <c r="P68" s="48"/>
      <c r="Q68" s="49"/>
    </row>
    <row r="69" spans="1:17">
      <c r="A69" s="17" t="s">
        <v>101</v>
      </c>
      <c r="B69" s="67" t="s">
        <v>102</v>
      </c>
      <c r="C69" s="18" t="s">
        <v>34</v>
      </c>
      <c r="D69" s="17" t="s">
        <v>41</v>
      </c>
      <c r="E69" s="62">
        <v>32000</v>
      </c>
      <c r="F69" s="62"/>
      <c r="G69" s="62">
        <v>25</v>
      </c>
      <c r="H69" s="62">
        <v>918.4</v>
      </c>
      <c r="I69" s="22">
        <v>2272</v>
      </c>
      <c r="J69" s="23">
        <v>352</v>
      </c>
      <c r="K69" s="62">
        <v>972.8</v>
      </c>
      <c r="L69" s="24">
        <v>2268.8000000000002</v>
      </c>
      <c r="M69" s="62"/>
      <c r="N69" s="24">
        <f>SUM(H69:L69)</f>
        <v>6784</v>
      </c>
      <c r="O69" s="24">
        <f>SUM(H69+K69)</f>
        <v>1891.1999999999998</v>
      </c>
      <c r="P69" s="24">
        <f>SUM(I69+J69+L69)</f>
        <v>4892.8</v>
      </c>
      <c r="Q69" s="26">
        <f>SUM(E69-(F69+G69+H69+K69))</f>
        <v>30083.8</v>
      </c>
    </row>
    <row r="70" spans="1:17">
      <c r="A70" s="33" t="s">
        <v>47</v>
      </c>
      <c r="B70" s="33"/>
      <c r="C70" s="34">
        <v>1</v>
      </c>
      <c r="D70" s="33"/>
      <c r="E70" s="36">
        <f t="shared" ref="E70:L70" si="19">SUM(E68:E69)</f>
        <v>32000</v>
      </c>
      <c r="F70" s="36">
        <f t="shared" si="19"/>
        <v>0</v>
      </c>
      <c r="G70" s="36">
        <f t="shared" si="19"/>
        <v>25</v>
      </c>
      <c r="H70" s="36">
        <f t="shared" si="19"/>
        <v>918.4</v>
      </c>
      <c r="I70" s="37">
        <f t="shared" si="19"/>
        <v>2272</v>
      </c>
      <c r="J70" s="38">
        <f t="shared" si="19"/>
        <v>352</v>
      </c>
      <c r="K70" s="36">
        <f t="shared" si="19"/>
        <v>972.8</v>
      </c>
      <c r="L70" s="39">
        <f t="shared" si="19"/>
        <v>2268.8000000000002</v>
      </c>
      <c r="M70" s="36"/>
      <c r="N70" s="39">
        <f>SUM(N68:N69)</f>
        <v>6784</v>
      </c>
      <c r="O70" s="39">
        <f>SUM(O68:O69)</f>
        <v>1891.1999999999998</v>
      </c>
      <c r="P70" s="39">
        <f>SUM(P68:P69)</f>
        <v>4892.8</v>
      </c>
      <c r="Q70" s="54">
        <f>SUM(Q69:Q69)</f>
        <v>30083.8</v>
      </c>
    </row>
    <row r="71" spans="1:17">
      <c r="A71" s="141" t="s">
        <v>103</v>
      </c>
      <c r="B71" s="141"/>
      <c r="C71" s="141"/>
      <c r="D71" s="42"/>
      <c r="E71" s="45"/>
      <c r="F71" s="45"/>
      <c r="G71" s="45"/>
      <c r="H71" s="45"/>
      <c r="I71" s="46"/>
      <c r="J71" s="47"/>
      <c r="K71" s="45"/>
      <c r="L71" s="48"/>
      <c r="M71" s="45"/>
      <c r="N71" s="48"/>
      <c r="O71" s="48"/>
      <c r="P71" s="48"/>
      <c r="Q71" s="49"/>
    </row>
    <row r="72" spans="1:17">
      <c r="A72" s="27" t="s">
        <v>104</v>
      </c>
      <c r="B72" s="27" t="s">
        <v>105</v>
      </c>
      <c r="C72" s="28" t="s">
        <v>34</v>
      </c>
      <c r="D72" s="65" t="s">
        <v>43</v>
      </c>
      <c r="E72" s="68">
        <v>50000</v>
      </c>
      <c r="F72" s="30">
        <v>1854</v>
      </c>
      <c r="G72" s="30">
        <v>25</v>
      </c>
      <c r="H72" s="30">
        <v>1435</v>
      </c>
      <c r="I72" s="22">
        <v>3550</v>
      </c>
      <c r="J72" s="23">
        <v>550</v>
      </c>
      <c r="K72" s="30">
        <v>1520</v>
      </c>
      <c r="L72" s="24">
        <v>3545</v>
      </c>
      <c r="M72" s="30"/>
      <c r="N72" s="24">
        <f t="shared" ref="N72:N85" si="20">SUM(H72:L72)</f>
        <v>10600</v>
      </c>
      <c r="O72" s="24">
        <f>SUM(H72+K72)</f>
        <v>2955</v>
      </c>
      <c r="P72" s="24">
        <f t="shared" ref="P72:P85" si="21">SUM(I72+J72+L72)</f>
        <v>7645</v>
      </c>
      <c r="Q72" s="26">
        <f t="shared" ref="Q72:Q85" si="22">SUM(E72-(F72+G72+H72+K72))</f>
        <v>45166</v>
      </c>
    </row>
    <row r="73" spans="1:17">
      <c r="A73" s="27" t="s">
        <v>106</v>
      </c>
      <c r="B73" s="27" t="s">
        <v>107</v>
      </c>
      <c r="C73" s="28" t="s">
        <v>34</v>
      </c>
      <c r="D73" s="27" t="s">
        <v>44</v>
      </c>
      <c r="E73" s="68">
        <v>40000</v>
      </c>
      <c r="F73" s="30">
        <v>442.65</v>
      </c>
      <c r="G73" s="30">
        <v>25</v>
      </c>
      <c r="H73" s="30">
        <v>1148</v>
      </c>
      <c r="I73" s="22">
        <v>2840</v>
      </c>
      <c r="J73" s="23">
        <v>440</v>
      </c>
      <c r="K73" s="30">
        <v>1216</v>
      </c>
      <c r="L73" s="24">
        <v>2836</v>
      </c>
      <c r="M73" s="30"/>
      <c r="N73" s="24">
        <f t="shared" si="20"/>
        <v>8480</v>
      </c>
      <c r="O73" s="24">
        <f>SUM(H73+K73)</f>
        <v>2364</v>
      </c>
      <c r="P73" s="24">
        <f t="shared" si="21"/>
        <v>6116</v>
      </c>
      <c r="Q73" s="26">
        <f t="shared" si="22"/>
        <v>37168.35</v>
      </c>
    </row>
    <row r="74" spans="1:17">
      <c r="A74" s="27" t="s">
        <v>108</v>
      </c>
      <c r="B74" s="27" t="s">
        <v>109</v>
      </c>
      <c r="C74" s="28" t="s">
        <v>40</v>
      </c>
      <c r="D74" s="27" t="s">
        <v>44</v>
      </c>
      <c r="E74" s="68">
        <v>35000</v>
      </c>
      <c r="F74" s="30"/>
      <c r="G74" s="30">
        <v>25</v>
      </c>
      <c r="H74" s="30">
        <v>1004.5</v>
      </c>
      <c r="I74" s="22">
        <v>2485</v>
      </c>
      <c r="J74" s="23">
        <v>385</v>
      </c>
      <c r="K74" s="30">
        <v>1064</v>
      </c>
      <c r="L74" s="24">
        <v>2481.5</v>
      </c>
      <c r="M74" s="30"/>
      <c r="N74" s="24">
        <f t="shared" si="20"/>
        <v>7420</v>
      </c>
      <c r="O74" s="24">
        <f>SUM(H74+K74)</f>
        <v>2068.5</v>
      </c>
      <c r="P74" s="24">
        <f t="shared" si="21"/>
        <v>5351.5</v>
      </c>
      <c r="Q74" s="26">
        <f t="shared" si="22"/>
        <v>32906.5</v>
      </c>
    </row>
    <row r="75" spans="1:17">
      <c r="A75" s="69" t="s">
        <v>110</v>
      </c>
      <c r="B75" s="69" t="s">
        <v>111</v>
      </c>
      <c r="C75" s="70" t="s">
        <v>34</v>
      </c>
      <c r="D75" s="64" t="s">
        <v>44</v>
      </c>
      <c r="E75" s="71">
        <v>30000</v>
      </c>
      <c r="F75" s="72"/>
      <c r="G75" s="71">
        <v>25</v>
      </c>
      <c r="H75" s="32">
        <v>861</v>
      </c>
      <c r="I75" s="22">
        <v>2130</v>
      </c>
      <c r="J75" s="23">
        <v>330</v>
      </c>
      <c r="K75" s="32">
        <v>912</v>
      </c>
      <c r="L75" s="24">
        <v>2127</v>
      </c>
      <c r="M75" s="73"/>
      <c r="N75" s="24">
        <f t="shared" si="20"/>
        <v>6360</v>
      </c>
      <c r="O75" s="24">
        <f>SUM(H75+K75)</f>
        <v>1773</v>
      </c>
      <c r="P75" s="24">
        <f t="shared" si="21"/>
        <v>4587</v>
      </c>
      <c r="Q75" s="26">
        <f t="shared" si="22"/>
        <v>28202</v>
      </c>
    </row>
    <row r="76" spans="1:17">
      <c r="A76" s="27" t="s">
        <v>112</v>
      </c>
      <c r="B76" s="27" t="s">
        <v>113</v>
      </c>
      <c r="C76" s="28" t="s">
        <v>34</v>
      </c>
      <c r="D76" s="27" t="s">
        <v>44</v>
      </c>
      <c r="E76" s="68">
        <v>25000</v>
      </c>
      <c r="F76" s="30"/>
      <c r="G76" s="30">
        <v>25</v>
      </c>
      <c r="H76" s="30">
        <v>717.5</v>
      </c>
      <c r="I76" s="22">
        <v>1775</v>
      </c>
      <c r="J76" s="23">
        <v>275</v>
      </c>
      <c r="K76" s="30">
        <v>760</v>
      </c>
      <c r="L76" s="24">
        <v>1772.5</v>
      </c>
      <c r="M76" s="30"/>
      <c r="N76" s="24">
        <f t="shared" si="20"/>
        <v>5300</v>
      </c>
      <c r="O76" s="24">
        <f>SUM(H76+K76)</f>
        <v>1477.5</v>
      </c>
      <c r="P76" s="24">
        <f t="shared" si="21"/>
        <v>3822.5</v>
      </c>
      <c r="Q76" s="26">
        <f t="shared" si="22"/>
        <v>23497.5</v>
      </c>
    </row>
    <row r="77" spans="1:17">
      <c r="A77" s="27" t="s">
        <v>114</v>
      </c>
      <c r="B77" s="27" t="s">
        <v>94</v>
      </c>
      <c r="C77" s="28" t="s">
        <v>34</v>
      </c>
      <c r="D77" s="27" t="s">
        <v>44</v>
      </c>
      <c r="E77" s="68">
        <v>22000</v>
      </c>
      <c r="F77" s="30"/>
      <c r="G77" s="30">
        <v>25</v>
      </c>
      <c r="H77" s="30">
        <v>631.4</v>
      </c>
      <c r="I77" s="22">
        <v>1562</v>
      </c>
      <c r="J77" s="23">
        <v>242</v>
      </c>
      <c r="K77" s="30">
        <v>668.8</v>
      </c>
      <c r="L77" s="24">
        <v>1559.8</v>
      </c>
      <c r="M77" s="30"/>
      <c r="N77" s="24">
        <f t="shared" si="20"/>
        <v>4664</v>
      </c>
      <c r="O77" s="24">
        <f t="shared" ref="O77:O85" si="23">SUM(H77+K77)</f>
        <v>1300.1999999999998</v>
      </c>
      <c r="P77" s="24">
        <f t="shared" si="21"/>
        <v>3363.8</v>
      </c>
      <c r="Q77" s="26">
        <f t="shared" si="22"/>
        <v>20674.8</v>
      </c>
    </row>
    <row r="78" spans="1:17">
      <c r="A78" s="27" t="s">
        <v>115</v>
      </c>
      <c r="B78" s="27" t="s">
        <v>116</v>
      </c>
      <c r="C78" s="28" t="s">
        <v>34</v>
      </c>
      <c r="D78" s="27" t="s">
        <v>44</v>
      </c>
      <c r="E78" s="68">
        <v>22000</v>
      </c>
      <c r="F78" s="30"/>
      <c r="G78" s="30">
        <v>25</v>
      </c>
      <c r="H78" s="30">
        <v>631.4</v>
      </c>
      <c r="I78" s="22">
        <v>1562</v>
      </c>
      <c r="J78" s="23">
        <v>242</v>
      </c>
      <c r="K78" s="30">
        <v>668.8</v>
      </c>
      <c r="L78" s="24">
        <v>1559.8</v>
      </c>
      <c r="M78" s="30"/>
      <c r="N78" s="24">
        <f t="shared" si="20"/>
        <v>4664</v>
      </c>
      <c r="O78" s="24">
        <f t="shared" si="23"/>
        <v>1300.1999999999998</v>
      </c>
      <c r="P78" s="24">
        <f t="shared" si="21"/>
        <v>3363.8</v>
      </c>
      <c r="Q78" s="26">
        <f t="shared" si="22"/>
        <v>20674.8</v>
      </c>
    </row>
    <row r="79" spans="1:17">
      <c r="A79" s="27" t="s">
        <v>117</v>
      </c>
      <c r="B79" s="27" t="s">
        <v>94</v>
      </c>
      <c r="C79" s="28" t="s">
        <v>34</v>
      </c>
      <c r="D79" s="27" t="s">
        <v>44</v>
      </c>
      <c r="E79" s="68">
        <v>25000</v>
      </c>
      <c r="F79" s="30"/>
      <c r="G79" s="30">
        <v>25</v>
      </c>
      <c r="H79" s="30">
        <v>717.5</v>
      </c>
      <c r="I79" s="22">
        <v>1775</v>
      </c>
      <c r="J79" s="23">
        <v>275</v>
      </c>
      <c r="K79" s="30">
        <v>760</v>
      </c>
      <c r="L79" s="24">
        <v>1772.5</v>
      </c>
      <c r="M79" s="30"/>
      <c r="N79" s="24">
        <f t="shared" si="20"/>
        <v>5300</v>
      </c>
      <c r="O79" s="24">
        <f t="shared" si="23"/>
        <v>1477.5</v>
      </c>
      <c r="P79" s="24">
        <f t="shared" si="21"/>
        <v>3822.5</v>
      </c>
      <c r="Q79" s="26">
        <f t="shared" si="22"/>
        <v>23497.5</v>
      </c>
    </row>
    <row r="80" spans="1:17">
      <c r="A80" s="27" t="s">
        <v>118</v>
      </c>
      <c r="B80" s="27" t="s">
        <v>94</v>
      </c>
      <c r="C80" s="28" t="s">
        <v>40</v>
      </c>
      <c r="D80" s="27" t="s">
        <v>44</v>
      </c>
      <c r="E80" s="68">
        <v>18000</v>
      </c>
      <c r="F80" s="30"/>
      <c r="G80" s="30">
        <v>25</v>
      </c>
      <c r="H80" s="30">
        <v>516.6</v>
      </c>
      <c r="I80" s="22">
        <v>1278</v>
      </c>
      <c r="J80" s="23">
        <v>198</v>
      </c>
      <c r="K80" s="30">
        <v>547.20000000000005</v>
      </c>
      <c r="L80" s="24">
        <v>1276.2</v>
      </c>
      <c r="M80" s="30"/>
      <c r="N80" s="24">
        <f t="shared" si="20"/>
        <v>3816</v>
      </c>
      <c r="O80" s="24">
        <f t="shared" si="23"/>
        <v>1063.8000000000002</v>
      </c>
      <c r="P80" s="24">
        <f t="shared" si="21"/>
        <v>2752.2</v>
      </c>
      <c r="Q80" s="26">
        <f t="shared" si="22"/>
        <v>16911.2</v>
      </c>
    </row>
    <row r="81" spans="1:17">
      <c r="A81" s="27" t="s">
        <v>119</v>
      </c>
      <c r="B81" s="27" t="s">
        <v>94</v>
      </c>
      <c r="C81" s="28" t="s">
        <v>40</v>
      </c>
      <c r="D81" s="27" t="s">
        <v>44</v>
      </c>
      <c r="E81" s="68">
        <v>18000</v>
      </c>
      <c r="F81" s="30"/>
      <c r="G81" s="30">
        <v>25</v>
      </c>
      <c r="H81" s="30">
        <v>516.6</v>
      </c>
      <c r="I81" s="22">
        <v>1278</v>
      </c>
      <c r="J81" s="23">
        <v>198</v>
      </c>
      <c r="K81" s="30">
        <v>547.20000000000005</v>
      </c>
      <c r="L81" s="24">
        <v>1276.2</v>
      </c>
      <c r="M81" s="30"/>
      <c r="N81" s="24">
        <f t="shared" si="20"/>
        <v>3816</v>
      </c>
      <c r="O81" s="24">
        <f t="shared" si="23"/>
        <v>1063.8000000000002</v>
      </c>
      <c r="P81" s="24">
        <f t="shared" si="21"/>
        <v>2752.2</v>
      </c>
      <c r="Q81" s="26">
        <f t="shared" si="22"/>
        <v>16911.2</v>
      </c>
    </row>
    <row r="82" spans="1:17">
      <c r="A82" s="27" t="s">
        <v>120</v>
      </c>
      <c r="B82" s="27" t="s">
        <v>94</v>
      </c>
      <c r="C82" s="28" t="s">
        <v>40</v>
      </c>
      <c r="D82" s="27" t="s">
        <v>44</v>
      </c>
      <c r="E82" s="68">
        <v>18000</v>
      </c>
      <c r="F82" s="30"/>
      <c r="G82" s="30">
        <v>25</v>
      </c>
      <c r="H82" s="30">
        <v>516.6</v>
      </c>
      <c r="I82" s="22">
        <v>1278</v>
      </c>
      <c r="J82" s="23">
        <v>198</v>
      </c>
      <c r="K82" s="30">
        <v>547.20000000000005</v>
      </c>
      <c r="L82" s="24">
        <v>1276.2</v>
      </c>
      <c r="M82" s="30"/>
      <c r="N82" s="24">
        <f t="shared" si="20"/>
        <v>3816</v>
      </c>
      <c r="O82" s="24">
        <f t="shared" si="23"/>
        <v>1063.8000000000002</v>
      </c>
      <c r="P82" s="24">
        <f t="shared" si="21"/>
        <v>2752.2</v>
      </c>
      <c r="Q82" s="26">
        <f t="shared" si="22"/>
        <v>16911.2</v>
      </c>
    </row>
    <row r="83" spans="1:17">
      <c r="A83" s="69" t="s">
        <v>121</v>
      </c>
      <c r="B83" s="69" t="s">
        <v>122</v>
      </c>
      <c r="C83" s="70" t="s">
        <v>34</v>
      </c>
      <c r="D83" s="64" t="s">
        <v>44</v>
      </c>
      <c r="E83" s="71">
        <v>20000</v>
      </c>
      <c r="F83" s="72"/>
      <c r="G83" s="71">
        <v>25</v>
      </c>
      <c r="H83" s="32">
        <v>574</v>
      </c>
      <c r="I83" s="22">
        <v>1420</v>
      </c>
      <c r="J83" s="23">
        <v>220</v>
      </c>
      <c r="K83" s="32">
        <v>608</v>
      </c>
      <c r="L83" s="24">
        <v>1418</v>
      </c>
      <c r="M83" s="73"/>
      <c r="N83" s="24">
        <f t="shared" si="20"/>
        <v>4240</v>
      </c>
      <c r="O83" s="24">
        <f t="shared" si="23"/>
        <v>1182</v>
      </c>
      <c r="P83" s="24">
        <f t="shared" si="21"/>
        <v>3058</v>
      </c>
      <c r="Q83" s="26">
        <f t="shared" si="22"/>
        <v>18793</v>
      </c>
    </row>
    <row r="84" spans="1:17">
      <c r="A84" s="69" t="s">
        <v>123</v>
      </c>
      <c r="B84" s="69" t="s">
        <v>113</v>
      </c>
      <c r="C84" s="70" t="s">
        <v>34</v>
      </c>
      <c r="D84" s="64" t="s">
        <v>44</v>
      </c>
      <c r="E84" s="71">
        <v>22000</v>
      </c>
      <c r="F84" s="72"/>
      <c r="G84" s="71">
        <v>25</v>
      </c>
      <c r="H84" s="32">
        <v>631.4</v>
      </c>
      <c r="I84" s="22">
        <v>1562</v>
      </c>
      <c r="J84" s="23">
        <v>242</v>
      </c>
      <c r="K84" s="32">
        <v>668.8</v>
      </c>
      <c r="L84" s="24">
        <v>1559.8</v>
      </c>
      <c r="M84" s="74"/>
      <c r="N84" s="24">
        <f t="shared" si="20"/>
        <v>4664</v>
      </c>
      <c r="O84" s="24">
        <f t="shared" si="23"/>
        <v>1300.1999999999998</v>
      </c>
      <c r="P84" s="24">
        <f t="shared" si="21"/>
        <v>3363.8</v>
      </c>
      <c r="Q84" s="26">
        <f t="shared" si="22"/>
        <v>20674.8</v>
      </c>
    </row>
    <row r="85" spans="1:17">
      <c r="A85" s="69" t="s">
        <v>124</v>
      </c>
      <c r="B85" s="69" t="s">
        <v>125</v>
      </c>
      <c r="C85" s="70" t="s">
        <v>34</v>
      </c>
      <c r="D85" s="64" t="s">
        <v>44</v>
      </c>
      <c r="E85" s="71">
        <v>22000</v>
      </c>
      <c r="F85" s="72"/>
      <c r="G85" s="71">
        <v>25</v>
      </c>
      <c r="H85" s="32">
        <v>631.4</v>
      </c>
      <c r="I85" s="22">
        <v>1562</v>
      </c>
      <c r="J85" s="23">
        <v>242</v>
      </c>
      <c r="K85" s="32">
        <v>668.8</v>
      </c>
      <c r="L85" s="24">
        <v>1559.8</v>
      </c>
      <c r="M85" s="74"/>
      <c r="N85" s="24">
        <f t="shared" si="20"/>
        <v>4664</v>
      </c>
      <c r="O85" s="24">
        <f t="shared" si="23"/>
        <v>1300.1999999999998</v>
      </c>
      <c r="P85" s="24">
        <f t="shared" si="21"/>
        <v>3363.8</v>
      </c>
      <c r="Q85" s="26">
        <f t="shared" si="22"/>
        <v>20674.8</v>
      </c>
    </row>
    <row r="86" spans="1:17">
      <c r="A86" s="69"/>
      <c r="B86" s="69"/>
      <c r="C86" s="70"/>
      <c r="D86" s="64"/>
      <c r="E86" s="113">
        <f>SUM(E72:E85)</f>
        <v>367000</v>
      </c>
      <c r="F86" s="113">
        <f t="shared" ref="F86:P86" si="24">SUM(F72:F85)</f>
        <v>2296.65</v>
      </c>
      <c r="G86" s="113">
        <f t="shared" si="24"/>
        <v>350</v>
      </c>
      <c r="H86" s="113">
        <f t="shared" si="24"/>
        <v>10532.9</v>
      </c>
      <c r="I86" s="113">
        <f t="shared" si="24"/>
        <v>26057</v>
      </c>
      <c r="J86" s="113">
        <f t="shared" si="24"/>
        <v>4037</v>
      </c>
      <c r="K86" s="113">
        <f t="shared" si="24"/>
        <v>11156.8</v>
      </c>
      <c r="L86" s="113">
        <f t="shared" si="24"/>
        <v>26020.3</v>
      </c>
      <c r="M86" s="113">
        <f t="shared" si="24"/>
        <v>0</v>
      </c>
      <c r="N86" s="113">
        <f t="shared" si="24"/>
        <v>77804</v>
      </c>
      <c r="O86" s="113">
        <f t="shared" si="24"/>
        <v>21689.7</v>
      </c>
      <c r="P86" s="113">
        <f t="shared" si="24"/>
        <v>56114.299999999996</v>
      </c>
      <c r="Q86" s="113"/>
    </row>
    <row r="87" spans="1:17">
      <c r="A87" s="69"/>
      <c r="B87" s="69"/>
      <c r="C87" s="70"/>
      <c r="D87" s="64"/>
      <c r="E87" s="75">
        <f t="shared" ref="E87:P87" si="25">SUM(E86)</f>
        <v>367000</v>
      </c>
      <c r="F87" s="75">
        <f t="shared" si="25"/>
        <v>2296.65</v>
      </c>
      <c r="G87" s="75">
        <f t="shared" si="25"/>
        <v>350</v>
      </c>
      <c r="H87" s="75">
        <f t="shared" si="25"/>
        <v>10532.9</v>
      </c>
      <c r="I87" s="75">
        <f t="shared" si="25"/>
        <v>26057</v>
      </c>
      <c r="J87" s="75">
        <f t="shared" si="25"/>
        <v>4037</v>
      </c>
      <c r="K87" s="75">
        <f t="shared" si="25"/>
        <v>11156.8</v>
      </c>
      <c r="L87" s="75">
        <f t="shared" si="25"/>
        <v>26020.3</v>
      </c>
      <c r="M87" s="75">
        <f t="shared" si="25"/>
        <v>0</v>
      </c>
      <c r="N87" s="75">
        <f t="shared" si="25"/>
        <v>77804</v>
      </c>
      <c r="O87" s="75">
        <f t="shared" si="25"/>
        <v>21689.7</v>
      </c>
      <c r="P87" s="75">
        <f t="shared" si="25"/>
        <v>56114.299999999996</v>
      </c>
      <c r="Q87" s="75">
        <f>SUM(E87:P87)</f>
        <v>603058.65</v>
      </c>
    </row>
    <row r="88" spans="1:17">
      <c r="A88" s="69"/>
      <c r="B88" s="69"/>
      <c r="C88" s="70"/>
      <c r="D88" s="64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</row>
    <row r="89" spans="1:17">
      <c r="A89" s="69"/>
      <c r="B89" s="69"/>
      <c r="C89" s="70"/>
      <c r="D89" s="64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</row>
    <row r="90" spans="1:17" ht="1.5" customHeight="1">
      <c r="A90" s="1"/>
      <c r="B90" s="1"/>
      <c r="C90" s="1"/>
      <c r="D90" s="1"/>
      <c r="E90" s="76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>
      <c r="A91" s="119" t="s">
        <v>0</v>
      </c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</row>
    <row r="92" spans="1:17">
      <c r="A92" s="144" t="s">
        <v>1</v>
      </c>
      <c r="B92" s="144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</row>
    <row r="93" spans="1:17">
      <c r="A93" s="2" t="s">
        <v>168</v>
      </c>
      <c r="B93" s="3"/>
      <c r="C93" s="3"/>
      <c r="D93" s="2"/>
      <c r="E93" s="2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1:17">
      <c r="A94" s="5" t="s">
        <v>2</v>
      </c>
      <c r="B94" s="6" t="s">
        <v>3</v>
      </c>
      <c r="C94" s="6"/>
      <c r="D94" s="7" t="s">
        <v>4</v>
      </c>
      <c r="E94" s="6" t="s">
        <v>5</v>
      </c>
      <c r="F94" s="6"/>
      <c r="G94" s="6"/>
      <c r="H94" s="6" t="s">
        <v>6</v>
      </c>
      <c r="I94" s="6"/>
      <c r="J94" s="8" t="s">
        <v>7</v>
      </c>
      <c r="K94" s="8"/>
      <c r="L94" s="6" t="s">
        <v>8</v>
      </c>
      <c r="M94" s="6"/>
      <c r="N94" s="6"/>
      <c r="O94" s="6" t="s">
        <v>9</v>
      </c>
      <c r="P94" s="6"/>
      <c r="Q94" s="9"/>
    </row>
    <row r="95" spans="1:17">
      <c r="A95" s="120" t="s">
        <v>10</v>
      </c>
      <c r="B95" s="137" t="s">
        <v>11</v>
      </c>
      <c r="C95" s="55"/>
      <c r="D95" s="137" t="s">
        <v>12</v>
      </c>
      <c r="E95" s="137" t="s">
        <v>13</v>
      </c>
      <c r="F95" s="124" t="s">
        <v>126</v>
      </c>
      <c r="G95" s="124" t="s">
        <v>15</v>
      </c>
      <c r="H95" s="127" t="s">
        <v>16</v>
      </c>
      <c r="I95" s="128"/>
      <c r="J95" s="128"/>
      <c r="K95" s="128"/>
      <c r="L95" s="128"/>
      <c r="M95" s="128"/>
      <c r="N95" s="129"/>
      <c r="O95" s="127" t="s">
        <v>17</v>
      </c>
      <c r="P95" s="129"/>
      <c r="Q95" s="124" t="s">
        <v>61</v>
      </c>
    </row>
    <row r="96" spans="1:17">
      <c r="A96" s="121"/>
      <c r="B96" s="123"/>
      <c r="C96" s="56" t="s">
        <v>19</v>
      </c>
      <c r="D96" s="123"/>
      <c r="E96" s="123"/>
      <c r="F96" s="125"/>
      <c r="G96" s="126"/>
      <c r="H96" s="131" t="s">
        <v>20</v>
      </c>
      <c r="I96" s="132"/>
      <c r="J96" s="133" t="s">
        <v>21</v>
      </c>
      <c r="K96" s="134" t="s">
        <v>96</v>
      </c>
      <c r="L96" s="135"/>
      <c r="M96" s="133" t="s">
        <v>97</v>
      </c>
      <c r="N96" s="133" t="s">
        <v>24</v>
      </c>
      <c r="O96" s="133" t="s">
        <v>25</v>
      </c>
      <c r="P96" s="133" t="s">
        <v>26</v>
      </c>
      <c r="Q96" s="126"/>
    </row>
    <row r="97" spans="1:18">
      <c r="A97" s="122"/>
      <c r="B97" s="138"/>
      <c r="C97" s="57"/>
      <c r="D97" s="138"/>
      <c r="E97" s="138"/>
      <c r="F97" s="139"/>
      <c r="G97" s="130"/>
      <c r="H97" s="59" t="s">
        <v>27</v>
      </c>
      <c r="I97" s="59" t="s">
        <v>98</v>
      </c>
      <c r="J97" s="130"/>
      <c r="K97" s="59" t="s">
        <v>29</v>
      </c>
      <c r="L97" s="59" t="s">
        <v>99</v>
      </c>
      <c r="M97" s="130"/>
      <c r="N97" s="130"/>
      <c r="O97" s="130"/>
      <c r="P97" s="130"/>
      <c r="Q97" s="130"/>
    </row>
    <row r="98" spans="1:18">
      <c r="A98" s="27" t="s">
        <v>127</v>
      </c>
      <c r="B98" s="27" t="s">
        <v>128</v>
      </c>
      <c r="C98" s="28" t="s">
        <v>40</v>
      </c>
      <c r="D98" s="27" t="s">
        <v>41</v>
      </c>
      <c r="E98" s="62">
        <v>17600</v>
      </c>
      <c r="F98" s="30"/>
      <c r="G98" s="30">
        <v>25</v>
      </c>
      <c r="H98" s="30">
        <v>505.12</v>
      </c>
      <c r="I98" s="22">
        <v>1249.5999999999999</v>
      </c>
      <c r="J98" s="23">
        <v>193.6</v>
      </c>
      <c r="K98" s="30">
        <v>535.04</v>
      </c>
      <c r="L98" s="24">
        <v>1247.8399999999999</v>
      </c>
      <c r="M98" s="30">
        <v>50</v>
      </c>
      <c r="N98" s="24">
        <f t="shared" ref="N98:N108" si="26">SUM(H98:L98)</f>
        <v>3731.2</v>
      </c>
      <c r="O98" s="24">
        <f t="shared" ref="O98:O108" si="27">SUM(H98+K98)</f>
        <v>1040.1599999999999</v>
      </c>
      <c r="P98" s="24">
        <f t="shared" ref="P98:P108" si="28">SUM(I98+J98+L98)</f>
        <v>2691.04</v>
      </c>
      <c r="Q98" s="26">
        <f>SUM(E98-(F98+G98+H98+K98+M98))</f>
        <v>16484.84</v>
      </c>
    </row>
    <row r="99" spans="1:18">
      <c r="A99" s="27" t="s">
        <v>129</v>
      </c>
      <c r="B99" s="27" t="s">
        <v>130</v>
      </c>
      <c r="C99" s="28" t="s">
        <v>40</v>
      </c>
      <c r="D99" s="27" t="s">
        <v>44</v>
      </c>
      <c r="E99" s="62">
        <v>16500</v>
      </c>
      <c r="F99" s="30"/>
      <c r="G99" s="30">
        <v>25</v>
      </c>
      <c r="H99" s="30">
        <v>473.55</v>
      </c>
      <c r="I99" s="22">
        <v>1171.5</v>
      </c>
      <c r="J99" s="23">
        <v>181.5</v>
      </c>
      <c r="K99" s="30">
        <v>501.6</v>
      </c>
      <c r="L99" s="24">
        <v>1169.8499999999999</v>
      </c>
      <c r="M99" s="30">
        <v>1400.12</v>
      </c>
      <c r="N99" s="24">
        <f t="shared" si="26"/>
        <v>3498</v>
      </c>
      <c r="O99" s="24">
        <f t="shared" si="27"/>
        <v>975.15000000000009</v>
      </c>
      <c r="P99" s="24">
        <f t="shared" si="28"/>
        <v>2522.85</v>
      </c>
      <c r="Q99" s="26">
        <f>SUM(E99-(F99+G99+H99+K99+M99))</f>
        <v>14099.73</v>
      </c>
    </row>
    <row r="100" spans="1:18">
      <c r="A100" s="27" t="s">
        <v>131</v>
      </c>
      <c r="B100" s="27" t="s">
        <v>130</v>
      </c>
      <c r="C100" s="28" t="s">
        <v>40</v>
      </c>
      <c r="D100" s="27" t="s">
        <v>44</v>
      </c>
      <c r="E100" s="62">
        <v>16500</v>
      </c>
      <c r="F100" s="30"/>
      <c r="G100" s="30">
        <v>25</v>
      </c>
      <c r="H100" s="30">
        <v>473.55</v>
      </c>
      <c r="I100" s="22">
        <v>1171.5</v>
      </c>
      <c r="J100" s="23">
        <v>181.5</v>
      </c>
      <c r="K100" s="30">
        <v>501.6</v>
      </c>
      <c r="L100" s="24">
        <v>1169.8499999999999</v>
      </c>
      <c r="M100" s="30">
        <v>50</v>
      </c>
      <c r="N100" s="24">
        <f t="shared" si="26"/>
        <v>3498</v>
      </c>
      <c r="O100" s="24">
        <f t="shared" si="27"/>
        <v>975.15000000000009</v>
      </c>
      <c r="P100" s="24">
        <f t="shared" si="28"/>
        <v>2522.85</v>
      </c>
      <c r="Q100" s="26">
        <f>SUM(E100-(F100+G100+H100+K100+M100))</f>
        <v>15449.85</v>
      </c>
    </row>
    <row r="101" spans="1:18">
      <c r="A101" s="27" t="s">
        <v>132</v>
      </c>
      <c r="B101" s="27" t="s">
        <v>130</v>
      </c>
      <c r="C101" s="28" t="s">
        <v>40</v>
      </c>
      <c r="D101" s="27" t="s">
        <v>44</v>
      </c>
      <c r="E101" s="62">
        <v>16500</v>
      </c>
      <c r="F101" s="30"/>
      <c r="G101" s="30">
        <v>25</v>
      </c>
      <c r="H101" s="30">
        <v>473.55</v>
      </c>
      <c r="I101" s="22">
        <v>1171.5</v>
      </c>
      <c r="J101" s="23">
        <v>181.5</v>
      </c>
      <c r="K101" s="30">
        <v>501.6</v>
      </c>
      <c r="L101" s="24">
        <v>1169.8499999999999</v>
      </c>
      <c r="M101" s="30"/>
      <c r="N101" s="24">
        <f t="shared" si="26"/>
        <v>3498</v>
      </c>
      <c r="O101" s="24">
        <f t="shared" si="27"/>
        <v>975.15000000000009</v>
      </c>
      <c r="P101" s="24">
        <f t="shared" si="28"/>
        <v>2522.85</v>
      </c>
      <c r="Q101" s="26">
        <f>SUM(E101-(F101+G101+H101+K101))</f>
        <v>15499.85</v>
      </c>
    </row>
    <row r="102" spans="1:18">
      <c r="A102" s="27" t="s">
        <v>133</v>
      </c>
      <c r="B102" s="27" t="s">
        <v>134</v>
      </c>
      <c r="C102" s="28" t="s">
        <v>40</v>
      </c>
      <c r="D102" s="27" t="s">
        <v>44</v>
      </c>
      <c r="E102" s="62">
        <v>16500</v>
      </c>
      <c r="F102" s="30"/>
      <c r="G102" s="30">
        <v>25</v>
      </c>
      <c r="H102" s="30">
        <v>473.55</v>
      </c>
      <c r="I102" s="22">
        <v>1171.5</v>
      </c>
      <c r="J102" s="23">
        <v>181.5</v>
      </c>
      <c r="K102" s="30">
        <v>501.6</v>
      </c>
      <c r="L102" s="24">
        <v>1169.8499999999999</v>
      </c>
      <c r="M102" s="30">
        <v>4050.36</v>
      </c>
      <c r="N102" s="24">
        <f t="shared" si="26"/>
        <v>3498</v>
      </c>
      <c r="O102" s="24">
        <f t="shared" si="27"/>
        <v>975.15000000000009</v>
      </c>
      <c r="P102" s="24">
        <f t="shared" si="28"/>
        <v>2522.85</v>
      </c>
      <c r="Q102" s="26">
        <f>SUM(E102-(F102+G102+H102+K102+M102))</f>
        <v>11449.49</v>
      </c>
    </row>
    <row r="103" spans="1:18">
      <c r="A103" s="64" t="s">
        <v>135</v>
      </c>
      <c r="B103" s="64" t="s">
        <v>136</v>
      </c>
      <c r="C103" s="77" t="s">
        <v>34</v>
      </c>
      <c r="D103" s="64" t="s">
        <v>44</v>
      </c>
      <c r="E103" s="78">
        <v>15000</v>
      </c>
      <c r="F103" s="79"/>
      <c r="G103" s="79">
        <v>25</v>
      </c>
      <c r="H103" s="79">
        <v>430.5</v>
      </c>
      <c r="I103" s="80">
        <v>1065</v>
      </c>
      <c r="J103" s="80">
        <v>165</v>
      </c>
      <c r="K103" s="80">
        <v>456</v>
      </c>
      <c r="L103" s="81">
        <v>1063.5</v>
      </c>
      <c r="M103" s="80"/>
      <c r="N103" s="80">
        <f t="shared" si="26"/>
        <v>3180</v>
      </c>
      <c r="O103" s="80">
        <f t="shared" si="27"/>
        <v>886.5</v>
      </c>
      <c r="P103" s="81">
        <f t="shared" si="28"/>
        <v>2293.5</v>
      </c>
      <c r="Q103" s="82">
        <f>SUM(E103-(F103+G103+H103+K103))</f>
        <v>14088.5</v>
      </c>
    </row>
    <row r="104" spans="1:18">
      <c r="A104" s="27" t="s">
        <v>137</v>
      </c>
      <c r="B104" s="27" t="s">
        <v>130</v>
      </c>
      <c r="C104" s="28" t="s">
        <v>40</v>
      </c>
      <c r="D104" s="27" t="s">
        <v>44</v>
      </c>
      <c r="E104" s="62">
        <v>16500</v>
      </c>
      <c r="F104" s="30"/>
      <c r="G104" s="30">
        <v>25</v>
      </c>
      <c r="H104" s="30">
        <v>473.55</v>
      </c>
      <c r="I104" s="22">
        <v>1171.5</v>
      </c>
      <c r="J104" s="23">
        <v>181.5</v>
      </c>
      <c r="K104" s="62">
        <v>501.6</v>
      </c>
      <c r="L104" s="24">
        <v>1169.8499999999999</v>
      </c>
      <c r="M104" s="32"/>
      <c r="N104" s="85">
        <f t="shared" si="26"/>
        <v>3498</v>
      </c>
      <c r="O104" s="85">
        <f t="shared" si="27"/>
        <v>975.15000000000009</v>
      </c>
      <c r="P104" s="85">
        <f t="shared" si="28"/>
        <v>2522.85</v>
      </c>
      <c r="Q104" s="82">
        <f>SUM(E104-(F104+G104+H104+K104))</f>
        <v>15499.85</v>
      </c>
    </row>
    <row r="105" spans="1:18">
      <c r="A105" s="17" t="s">
        <v>138</v>
      </c>
      <c r="B105" s="17" t="s">
        <v>75</v>
      </c>
      <c r="C105" s="18" t="s">
        <v>34</v>
      </c>
      <c r="D105" s="27" t="s">
        <v>44</v>
      </c>
      <c r="E105" s="62">
        <v>16500</v>
      </c>
      <c r="F105" s="62"/>
      <c r="G105" s="62">
        <v>25</v>
      </c>
      <c r="H105" s="62">
        <v>473.55</v>
      </c>
      <c r="I105" s="22">
        <v>1171.5</v>
      </c>
      <c r="J105" s="23">
        <v>181.5</v>
      </c>
      <c r="K105" s="62">
        <v>501.6</v>
      </c>
      <c r="L105" s="24">
        <v>1169.8499999999999</v>
      </c>
      <c r="M105" s="62"/>
      <c r="N105" s="24">
        <f t="shared" ref="N105:N106" si="29">SUM(H105+I105+J105+K105+L105)</f>
        <v>3498</v>
      </c>
      <c r="O105" s="24">
        <f t="shared" si="27"/>
        <v>975.15000000000009</v>
      </c>
      <c r="P105" s="24">
        <f t="shared" ref="P105:P106" si="30">SUM(J105+I105+L105)</f>
        <v>2522.85</v>
      </c>
      <c r="Q105" s="26">
        <f t="shared" ref="Q105:Q106" si="31">SUM(E105-G105-H105-K105)</f>
        <v>15499.85</v>
      </c>
    </row>
    <row r="106" spans="1:18">
      <c r="A106" s="17" t="s">
        <v>139</v>
      </c>
      <c r="B106" s="17" t="s">
        <v>130</v>
      </c>
      <c r="C106" s="18" t="s">
        <v>40</v>
      </c>
      <c r="D106" s="27" t="s">
        <v>44</v>
      </c>
      <c r="E106" s="62">
        <v>16500</v>
      </c>
      <c r="F106" s="62"/>
      <c r="G106" s="62">
        <v>25</v>
      </c>
      <c r="H106" s="62">
        <v>473.55</v>
      </c>
      <c r="I106" s="22">
        <v>1171.5</v>
      </c>
      <c r="J106" s="23">
        <v>181.5</v>
      </c>
      <c r="K106" s="62">
        <v>501.6</v>
      </c>
      <c r="L106" s="24">
        <v>1169.8499999999999</v>
      </c>
      <c r="M106" s="68"/>
      <c r="N106" s="24">
        <f t="shared" si="29"/>
        <v>3498</v>
      </c>
      <c r="O106" s="24">
        <f t="shared" si="27"/>
        <v>975.15000000000009</v>
      </c>
      <c r="P106" s="24">
        <f t="shared" si="30"/>
        <v>2522.85</v>
      </c>
      <c r="Q106" s="26">
        <f t="shared" si="31"/>
        <v>15499.85</v>
      </c>
    </row>
    <row r="107" spans="1:18">
      <c r="A107" s="27" t="s">
        <v>140</v>
      </c>
      <c r="B107" s="27" t="s">
        <v>130</v>
      </c>
      <c r="C107" s="28" t="s">
        <v>34</v>
      </c>
      <c r="D107" s="27" t="s">
        <v>44</v>
      </c>
      <c r="E107" s="62">
        <v>14850</v>
      </c>
      <c r="F107" s="30"/>
      <c r="G107" s="30">
        <v>25</v>
      </c>
      <c r="H107" s="30">
        <v>426.2</v>
      </c>
      <c r="I107" s="83">
        <v>1054.3499999999999</v>
      </c>
      <c r="J107" s="84">
        <v>163.35</v>
      </c>
      <c r="K107" s="32">
        <v>451.44</v>
      </c>
      <c r="L107" s="85">
        <v>1052.8699999999999</v>
      </c>
      <c r="M107" s="32"/>
      <c r="N107" s="85">
        <f t="shared" si="26"/>
        <v>3148.2099999999996</v>
      </c>
      <c r="O107" s="85">
        <f t="shared" si="27"/>
        <v>877.64</v>
      </c>
      <c r="P107" s="85">
        <f t="shared" si="28"/>
        <v>2270.5699999999997</v>
      </c>
      <c r="Q107" s="82">
        <f>SUM(E107-(F107+G107+H107+K107))</f>
        <v>13947.36</v>
      </c>
    </row>
    <row r="108" spans="1:18">
      <c r="A108" s="65" t="s">
        <v>141</v>
      </c>
      <c r="B108" s="27" t="s">
        <v>142</v>
      </c>
      <c r="C108" s="28" t="s">
        <v>34</v>
      </c>
      <c r="D108" s="27" t="s">
        <v>44</v>
      </c>
      <c r="E108" s="62">
        <v>10000</v>
      </c>
      <c r="F108" s="30"/>
      <c r="G108" s="30">
        <v>25</v>
      </c>
      <c r="H108" s="30">
        <v>287</v>
      </c>
      <c r="I108" s="83">
        <v>710</v>
      </c>
      <c r="J108" s="84">
        <v>110</v>
      </c>
      <c r="K108" s="32">
        <v>304</v>
      </c>
      <c r="L108" s="85">
        <v>709</v>
      </c>
      <c r="M108" s="32"/>
      <c r="N108" s="85">
        <f t="shared" si="26"/>
        <v>2120</v>
      </c>
      <c r="O108" s="85">
        <f t="shared" si="27"/>
        <v>591</v>
      </c>
      <c r="P108" s="85">
        <f t="shared" si="28"/>
        <v>1529</v>
      </c>
      <c r="Q108" s="82">
        <f>SUM(E108-(F108+G108+H108+K108))</f>
        <v>9384</v>
      </c>
    </row>
    <row r="109" spans="1:18">
      <c r="A109" s="3"/>
      <c r="B109" s="3"/>
      <c r="C109" s="3"/>
      <c r="D109" s="3"/>
      <c r="E109" s="86">
        <f t="shared" ref="E109:P109" si="32">SUM(E98:E108)</f>
        <v>172950</v>
      </c>
      <c r="F109" s="86">
        <f t="shared" si="32"/>
        <v>0</v>
      </c>
      <c r="G109" s="86">
        <f t="shared" si="32"/>
        <v>275</v>
      </c>
      <c r="H109" s="86">
        <f t="shared" si="32"/>
        <v>4963.67</v>
      </c>
      <c r="I109" s="86">
        <f t="shared" si="32"/>
        <v>12279.45</v>
      </c>
      <c r="J109" s="86">
        <f t="shared" si="32"/>
        <v>1902.4499999999998</v>
      </c>
      <c r="K109" s="86">
        <f t="shared" si="32"/>
        <v>5257.6799999999994</v>
      </c>
      <c r="L109" s="86">
        <f t="shared" si="32"/>
        <v>12262.16</v>
      </c>
      <c r="M109" s="86">
        <f t="shared" si="32"/>
        <v>5550.48</v>
      </c>
      <c r="N109" s="86">
        <f t="shared" si="32"/>
        <v>36665.410000000003</v>
      </c>
      <c r="O109" s="86">
        <f t="shared" si="32"/>
        <v>10221.349999999999</v>
      </c>
      <c r="P109" s="86">
        <f t="shared" si="32"/>
        <v>26444.059999999998</v>
      </c>
      <c r="Q109" s="86"/>
    </row>
    <row r="110" spans="1:18">
      <c r="A110" s="33" t="s">
        <v>47</v>
      </c>
      <c r="B110" s="33"/>
      <c r="C110" s="34">
        <v>25</v>
      </c>
      <c r="D110" s="33"/>
      <c r="E110" s="36">
        <f t="shared" ref="E110:P110" si="33">SUM(E87+E109)</f>
        <v>539950</v>
      </c>
      <c r="F110" s="36">
        <f t="shared" si="33"/>
        <v>2296.65</v>
      </c>
      <c r="G110" s="36">
        <f t="shared" si="33"/>
        <v>625</v>
      </c>
      <c r="H110" s="36">
        <f t="shared" si="33"/>
        <v>15496.57</v>
      </c>
      <c r="I110" s="36">
        <f t="shared" si="33"/>
        <v>38336.449999999997</v>
      </c>
      <c r="J110" s="36">
        <f t="shared" si="33"/>
        <v>5939.45</v>
      </c>
      <c r="K110" s="36">
        <f t="shared" si="33"/>
        <v>16414.48</v>
      </c>
      <c r="L110" s="36">
        <f t="shared" si="33"/>
        <v>38282.46</v>
      </c>
      <c r="M110" s="36">
        <f t="shared" si="33"/>
        <v>5550.48</v>
      </c>
      <c r="N110" s="36">
        <f t="shared" si="33"/>
        <v>114469.41</v>
      </c>
      <c r="O110" s="36">
        <f t="shared" si="33"/>
        <v>31911.05</v>
      </c>
      <c r="P110" s="36">
        <f t="shared" si="33"/>
        <v>82558.359999999986</v>
      </c>
      <c r="Q110" s="36">
        <v>499566.82</v>
      </c>
      <c r="R110" s="117"/>
    </row>
    <row r="111" spans="1:18">
      <c r="A111" s="136" t="s">
        <v>143</v>
      </c>
      <c r="B111" s="136"/>
      <c r="C111" s="136"/>
      <c r="D111" s="136"/>
      <c r="E111" s="45"/>
      <c r="F111" s="45"/>
      <c r="G111" s="45"/>
      <c r="H111" s="45"/>
      <c r="I111" s="46"/>
      <c r="J111" s="47"/>
      <c r="K111" s="45"/>
      <c r="L111" s="48"/>
      <c r="M111" s="45"/>
      <c r="N111" s="48"/>
      <c r="O111" s="48"/>
      <c r="P111" s="48"/>
      <c r="Q111" s="49"/>
      <c r="R111" s="115"/>
    </row>
    <row r="112" spans="1:18">
      <c r="A112" s="17" t="s">
        <v>144</v>
      </c>
      <c r="B112" s="17" t="s">
        <v>145</v>
      </c>
      <c r="C112" s="18" t="s">
        <v>34</v>
      </c>
      <c r="D112" s="17" t="s">
        <v>41</v>
      </c>
      <c r="E112" s="87">
        <v>45000</v>
      </c>
      <c r="F112" s="87">
        <v>1148.33</v>
      </c>
      <c r="G112" s="87">
        <v>25</v>
      </c>
      <c r="H112" s="87">
        <v>1291.5</v>
      </c>
      <c r="I112" s="83">
        <v>3195</v>
      </c>
      <c r="J112" s="84">
        <v>495</v>
      </c>
      <c r="K112" s="87">
        <v>1368</v>
      </c>
      <c r="L112" s="85">
        <v>3190.5</v>
      </c>
      <c r="M112" s="87"/>
      <c r="N112" s="85">
        <f>SUM(H112:L112)</f>
        <v>9540</v>
      </c>
      <c r="O112" s="85">
        <f>SUM(H112+K112)</f>
        <v>2659.5</v>
      </c>
      <c r="P112" s="85">
        <f>SUM(I112+J112+L112)</f>
        <v>6880.5</v>
      </c>
      <c r="Q112" s="82">
        <f>SUM(E112-(F112+G112+H112+K112))</f>
        <v>41167.17</v>
      </c>
    </row>
    <row r="113" spans="1:18">
      <c r="A113" s="27" t="s">
        <v>146</v>
      </c>
      <c r="B113" s="27" t="s">
        <v>147</v>
      </c>
      <c r="C113" s="28" t="s">
        <v>34</v>
      </c>
      <c r="D113" s="27" t="s">
        <v>41</v>
      </c>
      <c r="E113" s="32">
        <v>35000</v>
      </c>
      <c r="F113" s="32"/>
      <c r="G113" s="32">
        <v>25</v>
      </c>
      <c r="H113" s="32">
        <v>1004.5</v>
      </c>
      <c r="I113" s="83">
        <v>2485</v>
      </c>
      <c r="J113" s="84">
        <v>385</v>
      </c>
      <c r="K113" s="32">
        <v>1064</v>
      </c>
      <c r="L113" s="85">
        <v>2481.5</v>
      </c>
      <c r="M113" s="32"/>
      <c r="N113" s="85">
        <f>SUM(H113:L113)</f>
        <v>7420</v>
      </c>
      <c r="O113" s="85">
        <f>SUM(H113+K113)</f>
        <v>2068.5</v>
      </c>
      <c r="P113" s="85">
        <f>SUM(I113+J113+L113)</f>
        <v>5351.5</v>
      </c>
      <c r="Q113" s="82">
        <f>SUM(E113-(F113+G113+H113+K113))</f>
        <v>32906.5</v>
      </c>
    </row>
    <row r="114" spans="1:18">
      <c r="A114" s="27" t="s">
        <v>148</v>
      </c>
      <c r="B114" s="27" t="s">
        <v>149</v>
      </c>
      <c r="C114" s="28" t="s">
        <v>34</v>
      </c>
      <c r="D114" s="27" t="s">
        <v>44</v>
      </c>
      <c r="E114" s="32">
        <v>10000</v>
      </c>
      <c r="F114" s="32"/>
      <c r="G114" s="32">
        <v>25</v>
      </c>
      <c r="H114" s="32">
        <v>287</v>
      </c>
      <c r="I114" s="83">
        <v>710</v>
      </c>
      <c r="J114" s="84">
        <v>110</v>
      </c>
      <c r="K114" s="32">
        <v>304</v>
      </c>
      <c r="L114" s="85">
        <v>709</v>
      </c>
      <c r="M114" s="32"/>
      <c r="N114" s="85">
        <f>SUM(H114:L114)</f>
        <v>2120</v>
      </c>
      <c r="O114" s="85">
        <f>SUM(H114+K114)</f>
        <v>591</v>
      </c>
      <c r="P114" s="85">
        <f>SUM(I114+J114+L114)</f>
        <v>1529</v>
      </c>
      <c r="Q114" s="82">
        <f>SUM(E114-(F114+G114+H114+K114+M114))</f>
        <v>9384</v>
      </c>
    </row>
    <row r="115" spans="1:18">
      <c r="A115" s="33" t="s">
        <v>47</v>
      </c>
      <c r="B115" s="33"/>
      <c r="C115" s="34">
        <v>3</v>
      </c>
      <c r="D115" s="33"/>
      <c r="E115" s="88">
        <f t="shared" ref="E115:Q115" si="34">SUM(E112:E114)</f>
        <v>90000</v>
      </c>
      <c r="F115" s="88">
        <f t="shared" si="34"/>
        <v>1148.33</v>
      </c>
      <c r="G115" s="88">
        <f t="shared" si="34"/>
        <v>75</v>
      </c>
      <c r="H115" s="88">
        <f t="shared" si="34"/>
        <v>2583</v>
      </c>
      <c r="I115" s="89">
        <f t="shared" si="34"/>
        <v>6390</v>
      </c>
      <c r="J115" s="90">
        <f t="shared" si="34"/>
        <v>990</v>
      </c>
      <c r="K115" s="88">
        <f t="shared" si="34"/>
        <v>2736</v>
      </c>
      <c r="L115" s="91">
        <f t="shared" si="34"/>
        <v>6381</v>
      </c>
      <c r="M115" s="88">
        <f t="shared" si="34"/>
        <v>0</v>
      </c>
      <c r="N115" s="91">
        <f t="shared" si="34"/>
        <v>19080</v>
      </c>
      <c r="O115" s="91">
        <f t="shared" si="34"/>
        <v>5319</v>
      </c>
      <c r="P115" s="91">
        <f t="shared" si="34"/>
        <v>13761</v>
      </c>
      <c r="Q115" s="92">
        <f t="shared" si="34"/>
        <v>83457.67</v>
      </c>
    </row>
    <row r="116" spans="1:18">
      <c r="A116" s="42"/>
      <c r="B116" s="42"/>
      <c r="C116" s="43"/>
      <c r="D116" s="42"/>
      <c r="E116" s="93"/>
      <c r="F116" s="93"/>
      <c r="G116" s="93"/>
      <c r="H116" s="93"/>
      <c r="I116" s="94"/>
      <c r="J116" s="95"/>
      <c r="K116" s="93"/>
      <c r="L116" s="96"/>
      <c r="M116" s="93"/>
      <c r="N116" s="96"/>
      <c r="O116" s="96"/>
      <c r="P116" s="96"/>
      <c r="Q116" s="97"/>
    </row>
    <row r="117" spans="1:18">
      <c r="A117" s="1"/>
      <c r="B117" s="1"/>
      <c r="C117" s="1"/>
      <c r="D117" s="1"/>
      <c r="E117" s="76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8">
      <c r="A118" s="1"/>
      <c r="B118" s="1"/>
      <c r="C118" s="1"/>
      <c r="D118" s="1"/>
      <c r="E118" s="76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8" ht="28.5" customHeight="1">
      <c r="A119" s="119" t="s">
        <v>0</v>
      </c>
      <c r="B119" s="119"/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</row>
    <row r="120" spans="1:18">
      <c r="A120" s="144" t="s">
        <v>1</v>
      </c>
      <c r="B120" s="144"/>
      <c r="C120" s="144"/>
      <c r="D120" s="144"/>
      <c r="E120" s="144"/>
      <c r="F120" s="144"/>
      <c r="G120" s="144"/>
      <c r="H120" s="144"/>
      <c r="I120" s="144"/>
      <c r="J120" s="144"/>
      <c r="K120" s="144"/>
      <c r="L120" s="144"/>
      <c r="M120" s="144"/>
      <c r="N120" s="144"/>
      <c r="O120" s="144"/>
      <c r="P120" s="144"/>
      <c r="Q120" s="144"/>
    </row>
    <row r="121" spans="1:18">
      <c r="A121" s="2" t="s">
        <v>168</v>
      </c>
      <c r="B121" s="3"/>
      <c r="C121" s="3"/>
      <c r="D121" s="2"/>
      <c r="E121" s="2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8">
      <c r="A122" s="5" t="s">
        <v>2</v>
      </c>
      <c r="B122" s="6" t="s">
        <v>3</v>
      </c>
      <c r="C122" s="6"/>
      <c r="D122" s="7" t="s">
        <v>4</v>
      </c>
      <c r="E122" s="6" t="s">
        <v>5</v>
      </c>
      <c r="F122" s="6"/>
      <c r="G122" s="6"/>
      <c r="H122" s="6" t="s">
        <v>6</v>
      </c>
      <c r="I122" s="6"/>
      <c r="J122" s="8" t="s">
        <v>7</v>
      </c>
      <c r="K122" s="8"/>
      <c r="L122" s="6" t="s">
        <v>8</v>
      </c>
      <c r="M122" s="6"/>
      <c r="N122" s="6"/>
      <c r="O122" s="6" t="s">
        <v>9</v>
      </c>
      <c r="P122" s="6"/>
      <c r="Q122" s="9"/>
    </row>
    <row r="123" spans="1:18">
      <c r="A123" s="120" t="s">
        <v>10</v>
      </c>
      <c r="B123" s="137" t="s">
        <v>11</v>
      </c>
      <c r="C123" s="55"/>
      <c r="D123" s="137" t="s">
        <v>12</v>
      </c>
      <c r="E123" s="137" t="s">
        <v>13</v>
      </c>
      <c r="F123" s="124" t="s">
        <v>150</v>
      </c>
      <c r="G123" s="124" t="s">
        <v>15</v>
      </c>
      <c r="H123" s="127" t="s">
        <v>16</v>
      </c>
      <c r="I123" s="128"/>
      <c r="J123" s="128"/>
      <c r="K123" s="128"/>
      <c r="L123" s="128"/>
      <c r="M123" s="128"/>
      <c r="N123" s="129"/>
      <c r="O123" s="127" t="s">
        <v>17</v>
      </c>
      <c r="P123" s="129"/>
      <c r="Q123" s="124" t="s">
        <v>18</v>
      </c>
    </row>
    <row r="124" spans="1:18">
      <c r="A124" s="121"/>
      <c r="B124" s="123"/>
      <c r="C124" s="56" t="s">
        <v>19</v>
      </c>
      <c r="D124" s="123"/>
      <c r="E124" s="123"/>
      <c r="F124" s="125"/>
      <c r="G124" s="126"/>
      <c r="H124" s="131" t="s">
        <v>20</v>
      </c>
      <c r="I124" s="132"/>
      <c r="J124" s="133" t="s">
        <v>21</v>
      </c>
      <c r="K124" s="134" t="s">
        <v>96</v>
      </c>
      <c r="L124" s="135"/>
      <c r="M124" s="133" t="s">
        <v>97</v>
      </c>
      <c r="N124" s="133" t="s">
        <v>151</v>
      </c>
      <c r="O124" s="133" t="s">
        <v>25</v>
      </c>
      <c r="P124" s="133" t="s">
        <v>26</v>
      </c>
      <c r="Q124" s="126"/>
    </row>
    <row r="125" spans="1:18">
      <c r="A125" s="122"/>
      <c r="B125" s="138"/>
      <c r="C125" s="57"/>
      <c r="D125" s="138"/>
      <c r="E125" s="138"/>
      <c r="F125" s="139"/>
      <c r="G125" s="130"/>
      <c r="H125" s="59" t="s">
        <v>27</v>
      </c>
      <c r="I125" s="59" t="s">
        <v>98</v>
      </c>
      <c r="J125" s="130"/>
      <c r="K125" s="59" t="s">
        <v>29</v>
      </c>
      <c r="L125" s="59" t="s">
        <v>99</v>
      </c>
      <c r="M125" s="130"/>
      <c r="N125" s="130"/>
      <c r="O125" s="130"/>
      <c r="P125" s="130"/>
      <c r="Q125" s="130"/>
    </row>
    <row r="126" spans="1:18">
      <c r="A126" s="98" t="s">
        <v>152</v>
      </c>
      <c r="B126" s="99"/>
      <c r="C126" s="118">
        <v>52</v>
      </c>
      <c r="D126" s="99"/>
      <c r="E126" s="100">
        <f t="shared" ref="E126:P126" si="35">SUM(E16+E19+E22+E25+E28+E48+E52+E58+E70+E110+E115)</f>
        <v>1705450</v>
      </c>
      <c r="F126" s="100">
        <f t="shared" si="35"/>
        <v>84735.87</v>
      </c>
      <c r="G126" s="100">
        <f t="shared" si="35"/>
        <v>1300</v>
      </c>
      <c r="H126" s="100">
        <f t="shared" si="35"/>
        <v>48946.42</v>
      </c>
      <c r="I126" s="100">
        <f t="shared" si="35"/>
        <v>121086.95</v>
      </c>
      <c r="J126" s="100">
        <f t="shared" si="35"/>
        <v>15847.149999999998</v>
      </c>
      <c r="K126" s="100">
        <f t="shared" si="35"/>
        <v>50709.48</v>
      </c>
      <c r="L126" s="100">
        <f t="shared" si="35"/>
        <v>118266.51999999999</v>
      </c>
      <c r="M126" s="100">
        <f t="shared" si="35"/>
        <v>6950.5999999999995</v>
      </c>
      <c r="N126" s="100">
        <f t="shared" si="35"/>
        <v>354856.52</v>
      </c>
      <c r="O126" s="100">
        <f t="shared" si="35"/>
        <v>99655.9</v>
      </c>
      <c r="P126" s="100">
        <f t="shared" si="35"/>
        <v>255200.61999999994</v>
      </c>
      <c r="Q126" s="100">
        <v>1512807.63</v>
      </c>
    </row>
    <row r="127" spans="1:18">
      <c r="A127" s="101"/>
      <c r="B127" s="102" t="s">
        <v>153</v>
      </c>
      <c r="C127" s="102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</row>
    <row r="128" spans="1:18">
      <c r="A128" s="101"/>
      <c r="B128" s="102"/>
      <c r="C128" s="112" t="s">
        <v>169</v>
      </c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15"/>
    </row>
    <row r="129" spans="1:17">
      <c r="A129" s="101"/>
      <c r="B129" s="102"/>
      <c r="C129" s="102"/>
      <c r="D129" s="101"/>
      <c r="E129" s="101"/>
      <c r="F129" s="103"/>
      <c r="G129" s="103"/>
      <c r="H129" s="103"/>
      <c r="I129" s="103"/>
      <c r="J129" s="103"/>
      <c r="K129" s="114"/>
      <c r="L129" s="103"/>
      <c r="M129" s="103"/>
      <c r="N129" s="103"/>
      <c r="O129" s="103"/>
      <c r="P129" s="103"/>
      <c r="Q129" s="103"/>
    </row>
    <row r="130" spans="1:17">
      <c r="A130" s="3"/>
      <c r="B130" s="102"/>
      <c r="D130" s="101"/>
      <c r="E130" s="101"/>
      <c r="F130" s="101"/>
      <c r="G130" s="101"/>
      <c r="H130" s="101"/>
      <c r="I130" s="101"/>
      <c r="J130" s="101"/>
      <c r="K130" s="105"/>
      <c r="L130" s="101"/>
      <c r="M130" s="101"/>
      <c r="N130" s="105"/>
      <c r="O130" s="101"/>
      <c r="P130" s="101"/>
      <c r="Q130" s="101"/>
    </row>
    <row r="131" spans="1:17">
      <c r="A131" s="101"/>
      <c r="B131" s="102"/>
      <c r="C131" s="102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</row>
    <row r="132" spans="1:17">
      <c r="A132" s="101"/>
      <c r="B132" s="102"/>
      <c r="C132" s="102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</row>
    <row r="133" spans="1:17">
      <c r="A133" s="104" t="s">
        <v>154</v>
      </c>
      <c r="B133" s="106"/>
      <c r="C133" s="106"/>
      <c r="D133" s="3"/>
      <c r="E133" s="106"/>
      <c r="F133" s="106"/>
      <c r="G133" s="106"/>
      <c r="H133" s="106"/>
      <c r="I133" s="106"/>
      <c r="J133" s="101"/>
      <c r="K133" s="101"/>
      <c r="L133" s="101"/>
      <c r="M133" s="101"/>
      <c r="N133" s="101"/>
      <c r="O133" s="101"/>
      <c r="P133" s="101"/>
      <c r="Q133" s="101"/>
    </row>
    <row r="134" spans="1:17" ht="8.1" customHeight="1">
      <c r="A134" s="111" t="s">
        <v>155</v>
      </c>
      <c r="B134" s="106"/>
      <c r="C134" s="106"/>
      <c r="D134" s="106"/>
      <c r="E134" s="106"/>
      <c r="F134" s="106"/>
      <c r="G134" s="106"/>
      <c r="H134" s="106"/>
      <c r="I134" s="106"/>
      <c r="J134" s="101"/>
      <c r="K134" s="101"/>
      <c r="L134" s="101"/>
      <c r="M134" s="101"/>
      <c r="N134" s="101"/>
      <c r="O134" s="101"/>
      <c r="P134" s="101"/>
      <c r="Q134" s="101"/>
    </row>
    <row r="135" spans="1:17" ht="8.1" customHeight="1">
      <c r="A135" s="111" t="s">
        <v>156</v>
      </c>
      <c r="B135" s="106"/>
      <c r="C135" s="106"/>
      <c r="D135" s="106"/>
      <c r="E135" s="106"/>
      <c r="F135" s="106"/>
      <c r="G135" s="106"/>
      <c r="H135" s="106"/>
      <c r="I135" s="106"/>
      <c r="J135" s="101"/>
      <c r="K135" s="101"/>
      <c r="L135" s="101"/>
      <c r="M135" s="101"/>
      <c r="N135" s="101"/>
      <c r="O135" s="101"/>
      <c r="P135" s="101"/>
      <c r="Q135" s="101"/>
    </row>
    <row r="136" spans="1:17" ht="8.1" customHeight="1">
      <c r="A136" s="111" t="s">
        <v>157</v>
      </c>
      <c r="B136" s="106"/>
      <c r="C136" s="106"/>
      <c r="D136" s="106"/>
      <c r="E136" s="106"/>
      <c r="F136" s="106"/>
      <c r="G136" s="3"/>
      <c r="H136" s="106"/>
      <c r="I136" s="3"/>
      <c r="J136" s="106"/>
      <c r="K136" s="106"/>
      <c r="L136" s="106"/>
      <c r="M136" s="3"/>
      <c r="N136" s="101"/>
      <c r="O136" s="101"/>
      <c r="P136" s="101"/>
      <c r="Q136" s="101"/>
    </row>
    <row r="137" spans="1:17" ht="8.1" customHeight="1">
      <c r="A137" s="111" t="s">
        <v>158</v>
      </c>
      <c r="B137" s="3"/>
      <c r="C137" s="3"/>
      <c r="D137" s="3"/>
      <c r="E137" s="3"/>
      <c r="F137" s="3"/>
      <c r="G137" s="3"/>
      <c r="H137" s="106"/>
      <c r="I137" s="3"/>
      <c r="J137" s="106"/>
      <c r="K137" s="106"/>
      <c r="L137" s="106"/>
      <c r="M137" s="3"/>
      <c r="N137" s="101"/>
      <c r="O137" s="101"/>
      <c r="P137" s="101"/>
      <c r="Q137" s="101"/>
    </row>
    <row r="138" spans="1:17">
      <c r="A138" s="106"/>
      <c r="B138" s="3"/>
      <c r="C138" s="3"/>
      <c r="D138" s="3"/>
      <c r="E138" s="3"/>
      <c r="F138" s="3"/>
      <c r="G138" s="3"/>
      <c r="H138" s="106"/>
      <c r="I138" s="3"/>
      <c r="J138" s="106"/>
      <c r="K138" s="106"/>
      <c r="L138" s="106"/>
      <c r="M138" s="3"/>
      <c r="N138" s="101"/>
      <c r="O138" s="101"/>
      <c r="P138" s="101"/>
      <c r="Q138" s="101"/>
    </row>
    <row r="139" spans="1:17">
      <c r="A139" s="106"/>
      <c r="B139" s="3"/>
      <c r="C139" s="3"/>
      <c r="D139" s="3"/>
      <c r="E139" s="3"/>
      <c r="F139" s="107"/>
      <c r="G139" s="107"/>
      <c r="H139" s="107"/>
      <c r="I139" s="3"/>
      <c r="J139" s="108"/>
      <c r="K139" s="108"/>
      <c r="L139" s="108"/>
      <c r="M139" s="101"/>
      <c r="N139" s="108"/>
      <c r="O139" s="108"/>
      <c r="P139" s="108"/>
      <c r="Q139" s="101"/>
    </row>
    <row r="140" spans="1:17" ht="8.1" customHeight="1">
      <c r="A140" s="101"/>
      <c r="B140" s="101"/>
      <c r="C140" s="101"/>
      <c r="D140" s="101"/>
      <c r="E140" s="101"/>
      <c r="F140" s="101"/>
      <c r="G140" s="109" t="s">
        <v>159</v>
      </c>
      <c r="H140" s="101"/>
      <c r="I140" s="101"/>
      <c r="J140" s="3"/>
      <c r="K140" s="109" t="s">
        <v>160</v>
      </c>
      <c r="L140" s="101"/>
      <c r="M140" s="101"/>
      <c r="N140" s="101"/>
      <c r="O140" s="109" t="s">
        <v>161</v>
      </c>
      <c r="P140" s="101"/>
      <c r="Q140" s="101"/>
    </row>
    <row r="141" spans="1:17" ht="8.1" customHeight="1">
      <c r="A141" s="3"/>
      <c r="B141" s="3"/>
      <c r="C141" s="3"/>
      <c r="D141" s="3"/>
      <c r="E141" s="3"/>
      <c r="F141" s="3"/>
      <c r="G141" s="110" t="s">
        <v>162</v>
      </c>
      <c r="H141" s="3"/>
      <c r="I141" s="3"/>
      <c r="J141" s="3"/>
      <c r="K141" s="110" t="s">
        <v>163</v>
      </c>
      <c r="L141" s="3"/>
      <c r="M141" s="3"/>
      <c r="N141" s="3"/>
      <c r="O141" s="110" t="s">
        <v>164</v>
      </c>
      <c r="P141" s="3"/>
      <c r="Q141" s="3"/>
    </row>
    <row r="142" spans="1:17" ht="8.1" customHeight="1">
      <c r="A142" s="3"/>
      <c r="B142" s="3"/>
      <c r="C142" s="3"/>
      <c r="D142" s="3"/>
      <c r="E142" s="3"/>
      <c r="F142" s="3"/>
      <c r="G142" s="110" t="s">
        <v>165</v>
      </c>
      <c r="H142" s="3"/>
      <c r="I142" s="3"/>
      <c r="J142" s="3"/>
      <c r="K142" s="110" t="s">
        <v>166</v>
      </c>
      <c r="L142" s="3"/>
      <c r="M142" s="3"/>
      <c r="N142" s="3"/>
      <c r="O142" s="110" t="s">
        <v>167</v>
      </c>
      <c r="P142" s="3"/>
      <c r="Q142" s="3"/>
    </row>
    <row r="143" spans="1:17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1:17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1:17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1:1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1:17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</sheetData>
  <sheetProtection password="F092" sheet="1" objects="1" scenarios="1"/>
  <mergeCells count="97">
    <mergeCell ref="P124:P125"/>
    <mergeCell ref="A119:Q119"/>
    <mergeCell ref="A120:Q120"/>
    <mergeCell ref="A123:A125"/>
    <mergeCell ref="B123:B125"/>
    <mergeCell ref="D123:D125"/>
    <mergeCell ref="E123:E125"/>
    <mergeCell ref="F123:F125"/>
    <mergeCell ref="G123:G125"/>
    <mergeCell ref="H123:N123"/>
    <mergeCell ref="O123:P123"/>
    <mergeCell ref="Q123:Q125"/>
    <mergeCell ref="H124:I124"/>
    <mergeCell ref="J124:J125"/>
    <mergeCell ref="K124:L124"/>
    <mergeCell ref="M124:M125"/>
    <mergeCell ref="N124:N125"/>
    <mergeCell ref="M96:M97"/>
    <mergeCell ref="N96:N97"/>
    <mergeCell ref="O96:O97"/>
    <mergeCell ref="O124:O125"/>
    <mergeCell ref="A111:D111"/>
    <mergeCell ref="A68:B68"/>
    <mergeCell ref="A71:C71"/>
    <mergeCell ref="A91:Q91"/>
    <mergeCell ref="A92:Q92"/>
    <mergeCell ref="A95:A97"/>
    <mergeCell ref="B95:B97"/>
    <mergeCell ref="D95:D97"/>
    <mergeCell ref="E95:E97"/>
    <mergeCell ref="F95:F97"/>
    <mergeCell ref="G95:G97"/>
    <mergeCell ref="H95:N95"/>
    <mergeCell ref="O95:P95"/>
    <mergeCell ref="Q95:Q97"/>
    <mergeCell ref="H96:I96"/>
    <mergeCell ref="J96:J97"/>
    <mergeCell ref="K96:L96"/>
    <mergeCell ref="G65:G67"/>
    <mergeCell ref="H65:N65"/>
    <mergeCell ref="O65:P65"/>
    <mergeCell ref="P96:P97"/>
    <mergeCell ref="Q65:Q67"/>
    <mergeCell ref="H66:I66"/>
    <mergeCell ref="J66:J67"/>
    <mergeCell ref="K66:L66"/>
    <mergeCell ref="M66:M67"/>
    <mergeCell ref="N66:N67"/>
    <mergeCell ref="O66:O67"/>
    <mergeCell ref="P66:P67"/>
    <mergeCell ref="A65:A67"/>
    <mergeCell ref="B65:B67"/>
    <mergeCell ref="D65:D67"/>
    <mergeCell ref="E65:E67"/>
    <mergeCell ref="F65:F67"/>
    <mergeCell ref="P37:P38"/>
    <mergeCell ref="A39:B39"/>
    <mergeCell ref="A49:B49"/>
    <mergeCell ref="A61:Q61"/>
    <mergeCell ref="A62:Q62"/>
    <mergeCell ref="A33:Q33"/>
    <mergeCell ref="A36:A38"/>
    <mergeCell ref="B36:B38"/>
    <mergeCell ref="D36:D38"/>
    <mergeCell ref="E36:E38"/>
    <mergeCell ref="F36:F38"/>
    <mergeCell ref="G36:G38"/>
    <mergeCell ref="H36:N36"/>
    <mergeCell ref="O36:P36"/>
    <mergeCell ref="Q36:Q38"/>
    <mergeCell ref="H37:I37"/>
    <mergeCell ref="J37:J38"/>
    <mergeCell ref="K37:L37"/>
    <mergeCell ref="M37:M38"/>
    <mergeCell ref="N37:N38"/>
    <mergeCell ref="O37:O38"/>
    <mergeCell ref="O8:O9"/>
    <mergeCell ref="P8:P9"/>
    <mergeCell ref="A20:B20"/>
    <mergeCell ref="A23:B23"/>
    <mergeCell ref="A32:Q32"/>
    <mergeCell ref="A3:Q3"/>
    <mergeCell ref="A4:Q4"/>
    <mergeCell ref="A7:A9"/>
    <mergeCell ref="B7:B9"/>
    <mergeCell ref="D7:D9"/>
    <mergeCell ref="E7:E9"/>
    <mergeCell ref="F7:F9"/>
    <mergeCell ref="G7:G9"/>
    <mergeCell ref="H7:N7"/>
    <mergeCell ref="O7:P7"/>
    <mergeCell ref="Q7:Q9"/>
    <mergeCell ref="H8:I8"/>
    <mergeCell ref="J8:J9"/>
    <mergeCell ref="K8:L8"/>
    <mergeCell ref="M8:M9"/>
    <mergeCell ref="N8:N9"/>
  </mergeCells>
  <pageMargins left="0.31496062992125984" right="0.31496062992125984" top="0.55118110236220474" bottom="0.55118110236220474" header="0.31496062992125984" footer="0.31496062992125984"/>
  <pageSetup paperSize="5" scale="12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Windows 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Burgos</dc:creator>
  <cp:lastModifiedBy>Asist Recursos H</cp:lastModifiedBy>
  <cp:lastPrinted>2022-03-07T14:28:47Z</cp:lastPrinted>
  <dcterms:created xsi:type="dcterms:W3CDTF">2022-03-04T16:17:18Z</dcterms:created>
  <dcterms:modified xsi:type="dcterms:W3CDTF">2022-04-11T12:45:49Z</dcterms:modified>
</cp:coreProperties>
</file>