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30" i="1"/>
  <c r="Q102"/>
  <c r="Q101"/>
  <c r="Q112"/>
  <c r="Q111"/>
  <c r="Q110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M114" s="1"/>
  <c r="L88"/>
  <c r="K88"/>
  <c r="J88"/>
  <c r="I88"/>
  <c r="H88"/>
  <c r="G88"/>
  <c r="G114" s="1"/>
  <c r="F88"/>
  <c r="F114" s="1"/>
  <c r="G113"/>
  <c r="H113"/>
  <c r="I113"/>
  <c r="J113"/>
  <c r="J114" s="1"/>
  <c r="K113"/>
  <c r="L113"/>
  <c r="L114" s="1"/>
  <c r="M113"/>
  <c r="I114"/>
  <c r="E113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F130" s="1"/>
  <c r="E20"/>
  <c r="M119"/>
  <c r="L119"/>
  <c r="K119"/>
  <c r="J119"/>
  <c r="I119"/>
  <c r="H119"/>
  <c r="G119"/>
  <c r="F119"/>
  <c r="E119"/>
  <c r="P111"/>
  <c r="O111"/>
  <c r="N111"/>
  <c r="Q117"/>
  <c r="P117"/>
  <c r="O117"/>
  <c r="N117"/>
  <c r="Q116"/>
  <c r="P116"/>
  <c r="O116"/>
  <c r="N116"/>
  <c r="P112"/>
  <c r="O112"/>
  <c r="N112"/>
  <c r="P110"/>
  <c r="O110"/>
  <c r="N110"/>
  <c r="P106"/>
  <c r="O106"/>
  <c r="N106"/>
  <c r="P105"/>
  <c r="O105"/>
  <c r="N105"/>
  <c r="P104"/>
  <c r="O104"/>
  <c r="N104"/>
  <c r="P109"/>
  <c r="O109"/>
  <c r="N109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O57" s="1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P108"/>
  <c r="O108"/>
  <c r="N108"/>
  <c r="Q45"/>
  <c r="P45"/>
  <c r="O45"/>
  <c r="N45"/>
  <c r="Q118"/>
  <c r="P118"/>
  <c r="O118"/>
  <c r="N118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G130" s="1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M130" l="1"/>
  <c r="I130"/>
  <c r="L130"/>
  <c r="K114"/>
  <c r="K130" s="1"/>
  <c r="Q113"/>
  <c r="J130"/>
  <c r="N88"/>
  <c r="P113"/>
  <c r="E114"/>
  <c r="E130" s="1"/>
  <c r="O113"/>
  <c r="O88"/>
  <c r="P88"/>
  <c r="P114" s="1"/>
  <c r="N113"/>
  <c r="H114"/>
  <c r="H130" s="1"/>
  <c r="Q88"/>
  <c r="N47"/>
  <c r="O25"/>
  <c r="N20"/>
  <c r="P47"/>
  <c r="O47"/>
  <c r="Q47"/>
  <c r="P20"/>
  <c r="N25"/>
  <c r="P25"/>
  <c r="Q119"/>
  <c r="P119"/>
  <c r="O119"/>
  <c r="Q20"/>
  <c r="O20"/>
  <c r="N119"/>
  <c r="Q57"/>
  <c r="Q114" l="1"/>
  <c r="Q130" s="1"/>
  <c r="O114"/>
  <c r="O130" s="1"/>
  <c r="P130"/>
  <c r="N114"/>
  <c r="N130" s="1"/>
</calcChain>
</file>

<file path=xl/sharedStrings.xml><?xml version="1.0" encoding="utf-8"?>
<sst xmlns="http://schemas.openxmlformats.org/spreadsheetml/2006/main" count="414" uniqueCount="164">
  <si>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</si>
  <si>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</si>
  <si>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</si>
  <si>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</si>
  <si>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</si>
  <si>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</si>
  <si>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</si>
  <si>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</si>
  <si>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</si>
  <si>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</si>
  <si>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</si>
  <si>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</si>
  <si>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</si>
  <si>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</si>
  <si>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</si>
  <si>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</si>
  <si>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</si>
  <si>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</si>
  <si>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</si>
  <si>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</si>
  <si>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</si>
  <si>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</si>
  <si>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</si>
  <si>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</si>
  <si>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</si>
  <si>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</si>
  <si>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</si>
  <si>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</si>
  <si>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</si>
  <si>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</si>
  <si>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</si>
  <si>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</si>
  <si>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</si>
  <si>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</si>
  <si>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</si>
  <si>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</si>
  <si>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</si>
  <si>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</si>
  <si>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</si>
  <si>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</si>
  <si>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</si>
  <si>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</si>
  <si>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</si>
  <si>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</si>
  <si>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</si>
  <si>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</si>
  <si>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</si>
  <si>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</si>
  <si>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</si>
  <si>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</si>
  <si>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</si>
  <si>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</si>
  <si>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</si>
  <si>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</si>
  <si>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</si>
  <si>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</si>
  <si>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</si>
  <si>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</si>
  <si>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</si>
  <si>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</si>
  <si>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</si>
  <si>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AUXILIAR RELACIONES PUBLICAS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</si>
  <si>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</si>
  <si>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</si>
  <si>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</si>
  <si>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</si>
  <si>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</si>
  <si>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</si>
  <si>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ARISTIDES ABREU ROSADO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</si>
  <si>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</si>
  <si>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</si>
  <si>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</si>
  <si>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</si>
  <si>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</si>
  <si>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</si>
  <si>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</si>
  <si>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</si>
  <si>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</si>
  <si>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</si>
  <si>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</si>
  <si>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</si>
  <si>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</si>
  <si>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</si>
  <si>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</si>
  <si>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</si>
  <si>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</si>
  <si>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</si>
  <si>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</si>
  <si>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</si>
  <si>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</si>
  <si>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</si>
  <si>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</si>
  <si>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</si>
  <si>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</si>
  <si>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</si>
  <si>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</si>
  <si>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</si>
  <si>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</si>
  <si>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</si>
  <si>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</si>
  <si>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</si>
  <si>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</si>
  <si>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</si>
  <si>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</si>
  <si>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</si>
  <si>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</si>
  <si>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</si>
  <si>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</si>
  <si>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</si>
  <si>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</si>
  <si>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</si>
  <si>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</si>
  <si>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</si>
  <si>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</si>
  <si>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</si>
  <si>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</si>
  <si>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</si>
  <si>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</si>
  <si>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</si>
  <si>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</si>
  <si>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</si>
  <si>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</si>
  <si>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</si>
  <si>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</si>
  <si>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</si>
  <si>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</si>
  <si>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</si>
  <si>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</si>
  <si>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</si>
  <si>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</si>
  <si>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</si>
  <si>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IMPUESTO    S/R           (Ley 11-92)
(1*)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</si>
  <si>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</si>
  <si>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</si>
  <si>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</si>
  <si>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</si>
  <si>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</si>
  <si>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</si>
  <si>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</si>
  <si>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</si>
  <si>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</si>
  <si>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</si>
  <si>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</si>
  <si>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</si>
  <si>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</si>
  <si>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</si>
  <si>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</si>
  <si>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</si>
  <si>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</si>
  <si>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</si>
  <si>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</si>
  <si>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</si>
  <si>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</si>
  <si>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</si>
  <si>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</si>
  <si>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</si>
  <si>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</si>
  <si>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MENSAJERO INTERNO</t>
  </si>
  <si>
    <t>GLADYS SORIANO CARELA</t>
  </si>
  <si>
    <t>CAMARERO</t>
  </si>
  <si>
    <t>REMIGIO GUILLEN EVANGELISTA</t>
  </si>
  <si>
    <t xml:space="preserve">     CONCEPTO: PAGO SUELDO NOMINA FIJA CORRESPONDIENTE AL MES DE ABRIL 2022</t>
  </si>
  <si>
    <t>PERPETUA RAMIREZ POZO</t>
  </si>
  <si>
    <t>Firmas Autorizadas para el documento de Gasto No. 2022-5112-01-01-0001-77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</si>
</sst>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42767</xdr:colOff>
      <xdr:row>0</xdr:row>
      <xdr:rowOff>16810</xdr:rowOff>
    </xdr:from>
    <xdr:to>
      <xdr:col>8</xdr:col>
      <xdr:colOff>107155</xdr:colOff>
      <xdr:row>2</xdr:row>
      <xdr:rowOff>39222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752" y="16810"/>
          <a:ext cx="1622006" cy="58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699834</xdr:colOff>
      <xdr:row>120</xdr:row>
      <xdr:rowOff>6654</xdr:rowOff>
    </xdr:from>
    <xdr:to>
      <xdr:col>8</xdr:col>
      <xdr:colOff>184546</xdr:colOff>
      <xdr:row>122</xdr:row>
      <xdr:rowOff>250733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819" y="21807698"/>
          <a:ext cx="1804330" cy="62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85" zoomScale="200" zoomScaleNormal="200" workbookViewId="0">
      <selection activeCell="A111" sqref="A111"/>
    </sheetView>
  </sheetViews>
  <sheetFormatPr baseColWidth="10" defaultRowHeight="14.4"/>
  <cols>
    <col min="1" max="1" width="19.44140625" customWidth="1"/>
    <col min="2" max="2" width="15.109375" customWidth="1"/>
    <col min="3" max="3" width="5" customWidth="1"/>
    <col min="5" max="5" width="6.6640625" customWidth="1"/>
    <col min="6" max="6" width="5.88671875" customWidth="1"/>
    <col min="7" max="7" width="4.88671875" customWidth="1"/>
    <col min="8" max="9" width="5.88671875" customWidth="1"/>
    <col min="10" max="10" width="5.5546875" customWidth="1"/>
    <col min="11" max="11" width="5.6640625" customWidth="1"/>
    <col min="12" max="12" width="6" customWidth="1"/>
    <col min="13" max="13" width="5.5546875" customWidth="1"/>
    <col min="14" max="14" width="6.44140625" customWidth="1"/>
    <col min="15" max="15" width="6" customWidth="1"/>
    <col min="16" max="16" width="6.33203125" customWidth="1"/>
    <col min="17" max="17" width="7" customWidth="1"/>
    <col min="18" max="18" width="15.33203125" bestFit="1" customWidth="1"/>
  </cols>
  <sheetData>
    <row r="1" spans="1:17" ht="24.9" customHeight="1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8.1" customHeight="1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>
      <c r="A6" s="2" t="s">
        <v>161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5" t="s">
        <v>10</v>
      </c>
      <c r="B8" s="128" t="s">
        <v>11</v>
      </c>
      <c r="C8" s="10"/>
      <c r="D8" s="128" t="s">
        <v>12</v>
      </c>
      <c r="E8" s="128" t="s">
        <v>13</v>
      </c>
      <c r="F8" s="129" t="s">
        <v>14</v>
      </c>
      <c r="G8" s="129" t="s">
        <v>15</v>
      </c>
      <c r="H8" s="131" t="s">
        <v>16</v>
      </c>
      <c r="I8" s="132"/>
      <c r="J8" s="132"/>
      <c r="K8" s="132"/>
      <c r="L8" s="132"/>
      <c r="M8" s="132"/>
      <c r="N8" s="133"/>
      <c r="O8" s="131" t="s">
        <v>17</v>
      </c>
      <c r="P8" s="133"/>
      <c r="Q8" s="129" t="s">
        <v>18</v>
      </c>
    </row>
    <row r="9" spans="1:17">
      <c r="A9" s="126"/>
      <c r="B9" s="128"/>
      <c r="C9" s="11" t="s">
        <v>19</v>
      </c>
      <c r="D9" s="128"/>
      <c r="E9" s="128"/>
      <c r="F9" s="130"/>
      <c r="G9" s="122"/>
      <c r="H9" s="135" t="s">
        <v>20</v>
      </c>
      <c r="I9" s="136"/>
      <c r="J9" s="121" t="s">
        <v>21</v>
      </c>
      <c r="K9" s="137" t="s">
        <v>22</v>
      </c>
      <c r="L9" s="138"/>
      <c r="M9" s="121" t="s">
        <v>23</v>
      </c>
      <c r="N9" s="121" t="s">
        <v>24</v>
      </c>
      <c r="O9" s="121" t="s">
        <v>25</v>
      </c>
      <c r="P9" s="121" t="s">
        <v>26</v>
      </c>
      <c r="Q9" s="122"/>
    </row>
    <row r="10" spans="1:17">
      <c r="A10" s="127"/>
      <c r="B10" s="128"/>
      <c r="C10" s="10"/>
      <c r="D10" s="128"/>
      <c r="E10" s="128"/>
      <c r="F10" s="130"/>
      <c r="G10" s="122"/>
      <c r="H10" s="12" t="s">
        <v>27</v>
      </c>
      <c r="I10" s="12" t="s">
        <v>28</v>
      </c>
      <c r="J10" s="122"/>
      <c r="K10" s="12" t="s">
        <v>29</v>
      </c>
      <c r="L10" s="12" t="s">
        <v>30</v>
      </c>
      <c r="M10" s="122"/>
      <c r="N10" s="122"/>
      <c r="O10" s="122"/>
      <c r="P10" s="122"/>
      <c r="Q10" s="134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150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151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152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152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23" t="s">
        <v>48</v>
      </c>
      <c r="B21" s="123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64</v>
      </c>
      <c r="B22" s="26" t="s">
        <v>112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111</v>
      </c>
      <c r="B23" s="26" t="s">
        <v>112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117</v>
      </c>
      <c r="B24" s="26" t="s">
        <v>112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23" t="s">
        <v>50</v>
      </c>
      <c r="B26" s="123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152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>
      <c r="A33" s="124" t="s">
        <v>0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9.9" customHeight="1">
      <c r="A34" s="124" t="s">
        <v>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>
      <c r="A35" s="2" t="s">
        <v>161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5" t="s">
        <v>10</v>
      </c>
      <c r="B37" s="140" t="s">
        <v>11</v>
      </c>
      <c r="C37" s="109"/>
      <c r="D37" s="140" t="s">
        <v>12</v>
      </c>
      <c r="E37" s="140" t="s">
        <v>13</v>
      </c>
      <c r="F37" s="129" t="s">
        <v>81</v>
      </c>
      <c r="G37" s="129" t="s">
        <v>15</v>
      </c>
      <c r="H37" s="131" t="s">
        <v>16</v>
      </c>
      <c r="I37" s="132"/>
      <c r="J37" s="132"/>
      <c r="K37" s="132"/>
      <c r="L37" s="132"/>
      <c r="M37" s="132"/>
      <c r="N37" s="133"/>
      <c r="O37" s="131" t="s">
        <v>17</v>
      </c>
      <c r="P37" s="133"/>
      <c r="Q37" s="129" t="s">
        <v>54</v>
      </c>
    </row>
    <row r="38" spans="1:17">
      <c r="A38" s="126"/>
      <c r="B38" s="128"/>
      <c r="C38" s="110" t="s">
        <v>19</v>
      </c>
      <c r="D38" s="128"/>
      <c r="E38" s="128"/>
      <c r="F38" s="130"/>
      <c r="G38" s="122"/>
      <c r="H38" s="135" t="s">
        <v>20</v>
      </c>
      <c r="I38" s="136"/>
      <c r="J38" s="121" t="s">
        <v>21</v>
      </c>
      <c r="K38" s="137" t="s">
        <v>82</v>
      </c>
      <c r="L38" s="138"/>
      <c r="M38" s="121" t="s">
        <v>83</v>
      </c>
      <c r="N38" s="121" t="s">
        <v>24</v>
      </c>
      <c r="O38" s="121" t="s">
        <v>25</v>
      </c>
      <c r="P38" s="121" t="s">
        <v>26</v>
      </c>
      <c r="Q38" s="143"/>
    </row>
    <row r="39" spans="1:17">
      <c r="A39" s="127"/>
      <c r="B39" s="141"/>
      <c r="C39" s="111"/>
      <c r="D39" s="141"/>
      <c r="E39" s="141"/>
      <c r="F39" s="142"/>
      <c r="G39" s="134"/>
      <c r="H39" s="55" t="s">
        <v>27</v>
      </c>
      <c r="I39" s="55" t="s">
        <v>84</v>
      </c>
      <c r="J39" s="134"/>
      <c r="K39" s="55" t="s">
        <v>29</v>
      </c>
      <c r="L39" s="55" t="s">
        <v>85</v>
      </c>
      <c r="M39" s="134"/>
      <c r="N39" s="134"/>
      <c r="O39" s="134"/>
      <c r="P39" s="134"/>
      <c r="Q39" s="144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152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23" t="s">
        <v>55</v>
      </c>
      <c r="B43" s="123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63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66</v>
      </c>
      <c r="B45" s="26" t="s">
        <v>67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62</v>
      </c>
      <c r="B46" s="26" t="s">
        <v>152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39" t="s">
        <v>69</v>
      </c>
      <c r="B48" s="139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70</v>
      </c>
      <c r="B49" s="59" t="s">
        <v>71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72</v>
      </c>
      <c r="B50" s="26" t="s">
        <v>73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74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75</v>
      </c>
      <c r="B53" s="59" t="s">
        <v>153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76</v>
      </c>
      <c r="B54" s="26" t="s">
        <v>77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78</v>
      </c>
      <c r="B55" s="17" t="s">
        <v>152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79</v>
      </c>
      <c r="B56" s="26" t="s">
        <v>80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4" t="s">
        <v>0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  <row r="62" spans="1:17" ht="8.25" customHeight="1">
      <c r="A62" s="124" t="s">
        <v>1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</row>
    <row r="63" spans="1:17">
      <c r="A63" s="2" t="s">
        <v>161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5" t="s">
        <v>10</v>
      </c>
      <c r="B65" s="140" t="s">
        <v>11</v>
      </c>
      <c r="C65" s="52"/>
      <c r="D65" s="140" t="s">
        <v>12</v>
      </c>
      <c r="E65" s="140" t="s">
        <v>13</v>
      </c>
      <c r="F65" s="129" t="s">
        <v>81</v>
      </c>
      <c r="G65" s="129" t="s">
        <v>15</v>
      </c>
      <c r="H65" s="131" t="s">
        <v>16</v>
      </c>
      <c r="I65" s="132"/>
      <c r="J65" s="132"/>
      <c r="K65" s="132"/>
      <c r="L65" s="132"/>
      <c r="M65" s="132"/>
      <c r="N65" s="133"/>
      <c r="O65" s="131" t="s">
        <v>17</v>
      </c>
      <c r="P65" s="133"/>
      <c r="Q65" s="129" t="s">
        <v>54</v>
      </c>
    </row>
    <row r="66" spans="1:17">
      <c r="A66" s="126"/>
      <c r="B66" s="128"/>
      <c r="C66" s="53" t="s">
        <v>19</v>
      </c>
      <c r="D66" s="128"/>
      <c r="E66" s="128"/>
      <c r="F66" s="130"/>
      <c r="G66" s="122"/>
      <c r="H66" s="135" t="s">
        <v>20</v>
      </c>
      <c r="I66" s="136"/>
      <c r="J66" s="121" t="s">
        <v>21</v>
      </c>
      <c r="K66" s="137" t="s">
        <v>82</v>
      </c>
      <c r="L66" s="138"/>
      <c r="M66" s="121" t="s">
        <v>83</v>
      </c>
      <c r="N66" s="121" t="s">
        <v>24</v>
      </c>
      <c r="O66" s="121" t="s">
        <v>25</v>
      </c>
      <c r="P66" s="121" t="s">
        <v>26</v>
      </c>
      <c r="Q66" s="143"/>
    </row>
    <row r="67" spans="1:17">
      <c r="A67" s="127"/>
      <c r="B67" s="141"/>
      <c r="C67" s="54"/>
      <c r="D67" s="141"/>
      <c r="E67" s="141"/>
      <c r="F67" s="142"/>
      <c r="G67" s="134"/>
      <c r="H67" s="55" t="s">
        <v>27</v>
      </c>
      <c r="I67" s="55" t="s">
        <v>84</v>
      </c>
      <c r="J67" s="134"/>
      <c r="K67" s="55" t="s">
        <v>29</v>
      </c>
      <c r="L67" s="55" t="s">
        <v>85</v>
      </c>
      <c r="M67" s="134"/>
      <c r="N67" s="134"/>
      <c r="O67" s="134"/>
      <c r="P67" s="134"/>
      <c r="Q67" s="144"/>
    </row>
    <row r="68" spans="1:17" ht="12" customHeight="1">
      <c r="A68" s="145" t="s">
        <v>86</v>
      </c>
      <c r="B68" s="145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87</v>
      </c>
      <c r="B69" s="61" t="s">
        <v>88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39" t="s">
        <v>89</v>
      </c>
      <c r="B71" s="139"/>
      <c r="C71" s="139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90</v>
      </c>
      <c r="B72" s="26" t="s">
        <v>154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91</v>
      </c>
      <c r="B73" s="26" t="s">
        <v>92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93</v>
      </c>
      <c r="B74" s="26" t="s">
        <v>94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95</v>
      </c>
      <c r="B75" s="63" t="s">
        <v>96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152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97</v>
      </c>
      <c r="B77" s="26" t="s">
        <v>98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102</v>
      </c>
      <c r="B78" s="26" t="s">
        <v>156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99</v>
      </c>
      <c r="B79" s="26" t="s">
        <v>155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100</v>
      </c>
      <c r="B80" s="26" t="s">
        <v>101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107</v>
      </c>
      <c r="B81" s="63" t="s">
        <v>98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108</v>
      </c>
      <c r="B82" s="63" t="s">
        <v>109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105</v>
      </c>
      <c r="B83" s="63" t="s">
        <v>106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103</v>
      </c>
      <c r="B84" s="26" t="s">
        <v>114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162</v>
      </c>
      <c r="B85" s="26" t="s">
        <v>114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160</v>
      </c>
      <c r="B86" s="26" t="s">
        <v>109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104</v>
      </c>
      <c r="B87" s="26" t="s">
        <v>114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4" t="s">
        <v>0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1:17" ht="9.9" customHeight="1">
      <c r="A95" s="124" t="s">
        <v>1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</row>
    <row r="96" spans="1:17">
      <c r="A96" s="2" t="s">
        <v>161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7">
      <c r="A98" s="125" t="s">
        <v>10</v>
      </c>
      <c r="B98" s="140" t="s">
        <v>11</v>
      </c>
      <c r="C98" s="52"/>
      <c r="D98" s="140" t="s">
        <v>12</v>
      </c>
      <c r="E98" s="140" t="s">
        <v>13</v>
      </c>
      <c r="F98" s="129" t="s">
        <v>110</v>
      </c>
      <c r="G98" s="129" t="s">
        <v>15</v>
      </c>
      <c r="H98" s="131" t="s">
        <v>16</v>
      </c>
      <c r="I98" s="132"/>
      <c r="J98" s="132"/>
      <c r="K98" s="132"/>
      <c r="L98" s="132"/>
      <c r="M98" s="132"/>
      <c r="N98" s="133"/>
      <c r="O98" s="131" t="s">
        <v>17</v>
      </c>
      <c r="P98" s="133"/>
      <c r="Q98" s="129" t="s">
        <v>54</v>
      </c>
    </row>
    <row r="99" spans="1:17">
      <c r="A99" s="126"/>
      <c r="B99" s="128"/>
      <c r="C99" s="53" t="s">
        <v>19</v>
      </c>
      <c r="D99" s="128"/>
      <c r="E99" s="128"/>
      <c r="F99" s="130"/>
      <c r="G99" s="122"/>
      <c r="H99" s="135" t="s">
        <v>20</v>
      </c>
      <c r="I99" s="136"/>
      <c r="J99" s="121" t="s">
        <v>21</v>
      </c>
      <c r="K99" s="137" t="s">
        <v>82</v>
      </c>
      <c r="L99" s="138"/>
      <c r="M99" s="121" t="s">
        <v>83</v>
      </c>
      <c r="N99" s="121" t="s">
        <v>24</v>
      </c>
      <c r="O99" s="121" t="s">
        <v>25</v>
      </c>
      <c r="P99" s="121" t="s">
        <v>26</v>
      </c>
      <c r="Q99" s="122"/>
    </row>
    <row r="100" spans="1:17">
      <c r="A100" s="127"/>
      <c r="B100" s="141"/>
      <c r="C100" s="54"/>
      <c r="D100" s="141"/>
      <c r="E100" s="141"/>
      <c r="F100" s="142"/>
      <c r="G100" s="134"/>
      <c r="H100" s="55" t="s">
        <v>27</v>
      </c>
      <c r="I100" s="55" t="s">
        <v>84</v>
      </c>
      <c r="J100" s="134"/>
      <c r="K100" s="55" t="s">
        <v>29</v>
      </c>
      <c r="L100" s="55" t="s">
        <v>85</v>
      </c>
      <c r="M100" s="134"/>
      <c r="N100" s="134"/>
      <c r="O100" s="134"/>
      <c r="P100" s="134"/>
      <c r="Q100" s="134"/>
    </row>
    <row r="101" spans="1:17">
      <c r="A101" s="26" t="s">
        <v>113</v>
      </c>
      <c r="B101" s="26" t="s">
        <v>114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2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7">
      <c r="A102" s="26" t="s">
        <v>115</v>
      </c>
      <c r="B102" s="26" t="s">
        <v>114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7">
      <c r="A103" s="26" t="s">
        <v>116</v>
      </c>
      <c r="B103" s="26" t="s">
        <v>114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2" si="25">SUM(E103-(F103+G103+H103+K103))</f>
        <v>15499.85</v>
      </c>
    </row>
    <row r="104" spans="1:17">
      <c r="A104" s="26" t="s">
        <v>120</v>
      </c>
      <c r="B104" s="26" t="s">
        <v>114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7">
      <c r="A105" s="17" t="s">
        <v>121</v>
      </c>
      <c r="B105" s="17" t="s">
        <v>63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7">
      <c r="A106" s="17" t="s">
        <v>122</v>
      </c>
      <c r="B106" s="17" t="s">
        <v>114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7">
      <c r="A107" s="17" t="s">
        <v>158</v>
      </c>
      <c r="B107" s="17" t="s">
        <v>159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7">
      <c r="A108" s="26" t="s">
        <v>68</v>
      </c>
      <c r="B108" s="26" t="s">
        <v>61</v>
      </c>
      <c r="C108" s="27" t="s">
        <v>34</v>
      </c>
      <c r="D108" s="26" t="s">
        <v>42</v>
      </c>
      <c r="E108" s="29">
        <v>15000</v>
      </c>
      <c r="F108" s="29"/>
      <c r="G108" s="29">
        <v>25</v>
      </c>
      <c r="H108" s="29">
        <v>430.5</v>
      </c>
      <c r="I108" s="21">
        <v>1065</v>
      </c>
      <c r="J108" s="22">
        <v>165</v>
      </c>
      <c r="K108" s="29">
        <v>456</v>
      </c>
      <c r="L108" s="23">
        <v>1063.5</v>
      </c>
      <c r="M108" s="29"/>
      <c r="N108" s="23">
        <f>SUM(H108:L108)</f>
        <v>3180</v>
      </c>
      <c r="O108" s="23">
        <f t="shared" si="24"/>
        <v>886.5</v>
      </c>
      <c r="P108" s="23">
        <f>SUM(I108+J108+L108)</f>
        <v>2293.5</v>
      </c>
      <c r="Q108" s="25">
        <f t="shared" si="25"/>
        <v>14088.5</v>
      </c>
    </row>
    <row r="109" spans="1:17">
      <c r="A109" s="58" t="s">
        <v>118</v>
      </c>
      <c r="B109" s="58" t="s">
        <v>119</v>
      </c>
      <c r="C109" s="71" t="s">
        <v>34</v>
      </c>
      <c r="D109" s="58" t="s">
        <v>42</v>
      </c>
      <c r="E109" s="72">
        <v>15000</v>
      </c>
      <c r="F109" s="73"/>
      <c r="G109" s="73">
        <v>25</v>
      </c>
      <c r="H109" s="73">
        <v>430.5</v>
      </c>
      <c r="I109" s="74">
        <v>1065</v>
      </c>
      <c r="J109" s="74">
        <v>165</v>
      </c>
      <c r="K109" s="74">
        <v>456</v>
      </c>
      <c r="L109" s="75">
        <v>1063.5</v>
      </c>
      <c r="M109" s="74"/>
      <c r="N109" s="74">
        <f>SUM(H109:L109)</f>
        <v>3180</v>
      </c>
      <c r="O109" s="74">
        <f t="shared" si="24"/>
        <v>886.5</v>
      </c>
      <c r="P109" s="75">
        <f>SUM(I109+J109+L109)</f>
        <v>2293.5</v>
      </c>
      <c r="Q109" s="25">
        <f t="shared" si="25"/>
        <v>14088.5</v>
      </c>
    </row>
    <row r="110" spans="1:17">
      <c r="A110" s="26" t="s">
        <v>123</v>
      </c>
      <c r="B110" s="26" t="s">
        <v>114</v>
      </c>
      <c r="C110" s="27" t="s">
        <v>34</v>
      </c>
      <c r="D110" s="26" t="s">
        <v>42</v>
      </c>
      <c r="E110" s="56">
        <v>14850</v>
      </c>
      <c r="F110" s="29"/>
      <c r="G110" s="29">
        <v>25</v>
      </c>
      <c r="H110" s="29">
        <v>426.2</v>
      </c>
      <c r="I110" s="77">
        <v>1054.3499999999999</v>
      </c>
      <c r="J110" s="78">
        <v>163.35</v>
      </c>
      <c r="K110" s="31">
        <v>451.44</v>
      </c>
      <c r="L110" s="79">
        <v>1052.8699999999999</v>
      </c>
      <c r="M110" s="31"/>
      <c r="N110" s="79">
        <f>SUM(H110:L110)</f>
        <v>3148.2099999999996</v>
      </c>
      <c r="O110" s="79">
        <f t="shared" si="24"/>
        <v>877.64</v>
      </c>
      <c r="P110" s="79">
        <f>SUM(I110+J110+L110)</f>
        <v>2270.5699999999997</v>
      </c>
      <c r="Q110" s="25">
        <f t="shared" si="25"/>
        <v>13947.36</v>
      </c>
    </row>
    <row r="111" spans="1:17">
      <c r="A111" s="26" t="s">
        <v>130</v>
      </c>
      <c r="B111" s="26" t="s">
        <v>157</v>
      </c>
      <c r="C111" s="27" t="s">
        <v>34</v>
      </c>
      <c r="D111" s="26" t="s">
        <v>42</v>
      </c>
      <c r="E111" s="31">
        <v>10000</v>
      </c>
      <c r="F111" s="31"/>
      <c r="G111" s="31">
        <v>25</v>
      </c>
      <c r="H111" s="31">
        <v>287</v>
      </c>
      <c r="I111" s="77">
        <v>710</v>
      </c>
      <c r="J111" s="78">
        <v>110</v>
      </c>
      <c r="K111" s="31">
        <v>304</v>
      </c>
      <c r="L111" s="79">
        <v>709</v>
      </c>
      <c r="M111" s="31"/>
      <c r="N111" s="79">
        <f>SUM(H111:L111)</f>
        <v>2120</v>
      </c>
      <c r="O111" s="79">
        <f t="shared" si="24"/>
        <v>591</v>
      </c>
      <c r="P111" s="79">
        <f>SUM(I111+J111+L111)</f>
        <v>1529</v>
      </c>
      <c r="Q111" s="25">
        <f t="shared" si="25"/>
        <v>9384</v>
      </c>
    </row>
    <row r="112" spans="1:17">
      <c r="A112" s="59" t="s">
        <v>124</v>
      </c>
      <c r="B112" s="26" t="s">
        <v>109</v>
      </c>
      <c r="C112" s="27" t="s">
        <v>34</v>
      </c>
      <c r="D112" s="26" t="s">
        <v>42</v>
      </c>
      <c r="E112" s="56">
        <v>10000</v>
      </c>
      <c r="F112" s="29"/>
      <c r="G112" s="29">
        <v>25</v>
      </c>
      <c r="H112" s="29">
        <v>287</v>
      </c>
      <c r="I112" s="77">
        <v>710</v>
      </c>
      <c r="J112" s="78">
        <v>110</v>
      </c>
      <c r="K112" s="31">
        <v>304</v>
      </c>
      <c r="L112" s="79">
        <v>709</v>
      </c>
      <c r="M112" s="31"/>
      <c r="N112" s="79">
        <f>SUM(H112:L112)</f>
        <v>2120</v>
      </c>
      <c r="O112" s="79">
        <f t="shared" si="24"/>
        <v>591</v>
      </c>
      <c r="P112" s="79">
        <f>SUM(I112+J112+L112)</f>
        <v>1529</v>
      </c>
      <c r="Q112" s="25">
        <f t="shared" si="25"/>
        <v>9384</v>
      </c>
    </row>
    <row r="113" spans="1:18" ht="0.75" customHeight="1">
      <c r="A113" s="59"/>
      <c r="B113" s="26"/>
      <c r="C113" s="27"/>
      <c r="D113" s="26"/>
      <c r="E113" s="115">
        <f>SUM(E101:E112)</f>
        <v>180350</v>
      </c>
      <c r="F113" s="115"/>
      <c r="G113" s="115">
        <f t="shared" ref="G113:P113" si="26">SUM(G101:G112)</f>
        <v>300</v>
      </c>
      <c r="H113" s="115">
        <f t="shared" si="26"/>
        <v>5176.05</v>
      </c>
      <c r="I113" s="116">
        <f t="shared" si="26"/>
        <v>12804.85</v>
      </c>
      <c r="J113" s="117">
        <f t="shared" si="26"/>
        <v>1983.85</v>
      </c>
      <c r="K113" s="118">
        <f t="shared" si="26"/>
        <v>5482.6399999999994</v>
      </c>
      <c r="L113" s="116">
        <f t="shared" si="26"/>
        <v>12786.82</v>
      </c>
      <c r="M113" s="118">
        <f t="shared" si="26"/>
        <v>1450.12</v>
      </c>
      <c r="N113" s="116">
        <f t="shared" si="26"/>
        <v>38234.21</v>
      </c>
      <c r="O113" s="116">
        <f t="shared" si="26"/>
        <v>10658.689999999999</v>
      </c>
      <c r="P113" s="116">
        <f t="shared" si="26"/>
        <v>27575.52</v>
      </c>
      <c r="Q113" s="119">
        <f>SUM(E113-(F113+G113+H113+K113+M113))</f>
        <v>167941.19</v>
      </c>
    </row>
    <row r="114" spans="1:18">
      <c r="A114" s="32" t="s">
        <v>45</v>
      </c>
      <c r="B114" s="32"/>
      <c r="C114" s="33">
        <v>28</v>
      </c>
      <c r="D114" s="32"/>
      <c r="E114" s="35">
        <f>SUM(E88+E113)</f>
        <v>590850</v>
      </c>
      <c r="F114" s="35">
        <f t="shared" ref="F114:Q114" si="27">SUM(F88+F113)</f>
        <v>2296.65</v>
      </c>
      <c r="G114" s="35">
        <f t="shared" si="27"/>
        <v>700</v>
      </c>
      <c r="H114" s="35">
        <f t="shared" si="27"/>
        <v>16957.399999999998</v>
      </c>
      <c r="I114" s="35">
        <f t="shared" si="27"/>
        <v>41950.35</v>
      </c>
      <c r="J114" s="35">
        <f t="shared" si="27"/>
        <v>6499.35</v>
      </c>
      <c r="K114" s="35">
        <f t="shared" si="27"/>
        <v>17961.84</v>
      </c>
      <c r="L114" s="35">
        <f t="shared" si="27"/>
        <v>41891.269999999997</v>
      </c>
      <c r="M114" s="35">
        <f t="shared" si="27"/>
        <v>1450.12</v>
      </c>
      <c r="N114" s="35">
        <f t="shared" si="27"/>
        <v>125260.20999999999</v>
      </c>
      <c r="O114" s="35">
        <f t="shared" si="27"/>
        <v>34919.240000000005</v>
      </c>
      <c r="P114" s="35">
        <f t="shared" si="27"/>
        <v>90340.97</v>
      </c>
      <c r="Q114" s="35">
        <f t="shared" si="27"/>
        <v>551483.99</v>
      </c>
      <c r="R114" s="107"/>
    </row>
    <row r="115" spans="1:18">
      <c r="A115" s="123" t="s">
        <v>125</v>
      </c>
      <c r="B115" s="123"/>
      <c r="C115" s="123"/>
      <c r="D115" s="123"/>
      <c r="E115" s="43"/>
      <c r="F115" s="43"/>
      <c r="G115" s="43"/>
      <c r="H115" s="43"/>
      <c r="I115" s="44"/>
      <c r="J115" s="45"/>
      <c r="K115" s="43"/>
      <c r="L115" s="46"/>
      <c r="M115" s="43"/>
      <c r="N115" s="46"/>
      <c r="O115" s="46"/>
      <c r="P115" s="46"/>
      <c r="Q115" s="47"/>
      <c r="R115" s="105"/>
    </row>
    <row r="116" spans="1:18">
      <c r="A116" s="17" t="s">
        <v>126</v>
      </c>
      <c r="B116" s="17" t="s">
        <v>127</v>
      </c>
      <c r="C116" s="18" t="s">
        <v>34</v>
      </c>
      <c r="D116" s="17" t="s">
        <v>39</v>
      </c>
      <c r="E116" s="80">
        <v>45000</v>
      </c>
      <c r="F116" s="80">
        <v>1148.33</v>
      </c>
      <c r="G116" s="80">
        <v>25</v>
      </c>
      <c r="H116" s="80">
        <v>1291.5</v>
      </c>
      <c r="I116" s="77">
        <v>3195</v>
      </c>
      <c r="J116" s="78">
        <v>495</v>
      </c>
      <c r="K116" s="80">
        <v>1368</v>
      </c>
      <c r="L116" s="79">
        <v>3190.5</v>
      </c>
      <c r="M116" s="80"/>
      <c r="N116" s="79">
        <f>SUM(H116:L116)</f>
        <v>9540</v>
      </c>
      <c r="O116" s="79">
        <f>SUM(H116+K116)</f>
        <v>2659.5</v>
      </c>
      <c r="P116" s="79">
        <f>SUM(I116+J116+L116)</f>
        <v>6880.5</v>
      </c>
      <c r="Q116" s="76">
        <f>SUM(E116-(F116+G116+H116+K116))</f>
        <v>41167.17</v>
      </c>
    </row>
    <row r="117" spans="1:18">
      <c r="A117" s="26" t="s">
        <v>128</v>
      </c>
      <c r="B117" s="26" t="s">
        <v>129</v>
      </c>
      <c r="C117" s="27" t="s">
        <v>34</v>
      </c>
      <c r="D117" s="26" t="s">
        <v>39</v>
      </c>
      <c r="E117" s="31">
        <v>35000</v>
      </c>
      <c r="F117" s="31"/>
      <c r="G117" s="31">
        <v>25</v>
      </c>
      <c r="H117" s="31">
        <v>1004.5</v>
      </c>
      <c r="I117" s="77">
        <v>2485</v>
      </c>
      <c r="J117" s="78">
        <v>385</v>
      </c>
      <c r="K117" s="31">
        <v>1064</v>
      </c>
      <c r="L117" s="79">
        <v>2481.5</v>
      </c>
      <c r="M117" s="31"/>
      <c r="N117" s="79">
        <f>SUM(H117:L117)</f>
        <v>7420</v>
      </c>
      <c r="O117" s="79">
        <f>SUM(H117+K117)</f>
        <v>2068.5</v>
      </c>
      <c r="P117" s="79">
        <f>SUM(I117+J117+L117)</f>
        <v>5351.5</v>
      </c>
      <c r="Q117" s="76">
        <f>SUM(E117-(F117+G117+H117+K117))</f>
        <v>32906.5</v>
      </c>
    </row>
    <row r="118" spans="1:18">
      <c r="A118" s="17" t="s">
        <v>65</v>
      </c>
      <c r="B118" s="17" t="s">
        <v>63</v>
      </c>
      <c r="C118" s="18" t="s">
        <v>34</v>
      </c>
      <c r="D118" s="26" t="s">
        <v>42</v>
      </c>
      <c r="E118" s="56">
        <v>18700</v>
      </c>
      <c r="F118" s="57"/>
      <c r="G118" s="56">
        <v>25</v>
      </c>
      <c r="H118" s="56">
        <v>536.69000000000005</v>
      </c>
      <c r="I118" s="21">
        <v>1327.7</v>
      </c>
      <c r="J118" s="22">
        <v>205.7</v>
      </c>
      <c r="K118" s="56">
        <v>568.48</v>
      </c>
      <c r="L118" s="23">
        <v>1325.83</v>
      </c>
      <c r="M118" s="56"/>
      <c r="N118" s="23">
        <f>SUM(H118+I118+J118+K118+L118)</f>
        <v>3964.4</v>
      </c>
      <c r="O118" s="23">
        <f>SUM(H118+K118)</f>
        <v>1105.17</v>
      </c>
      <c r="P118" s="23">
        <f>SUM(J118+I118+L118)</f>
        <v>2859.23</v>
      </c>
      <c r="Q118" s="25">
        <f>SUM(E118-G118-H118-K118)</f>
        <v>17569.830000000002</v>
      </c>
    </row>
    <row r="119" spans="1:18">
      <c r="A119" s="32" t="s">
        <v>45</v>
      </c>
      <c r="B119" s="32"/>
      <c r="C119" s="33">
        <v>3</v>
      </c>
      <c r="D119" s="32"/>
      <c r="E119" s="81">
        <f t="shared" ref="E119:Q119" si="28">SUM(E116:E118)</f>
        <v>98700</v>
      </c>
      <c r="F119" s="81">
        <f t="shared" si="28"/>
        <v>1148.33</v>
      </c>
      <c r="G119" s="81">
        <f t="shared" si="28"/>
        <v>75</v>
      </c>
      <c r="H119" s="81">
        <f t="shared" si="28"/>
        <v>2832.69</v>
      </c>
      <c r="I119" s="82">
        <f t="shared" si="28"/>
        <v>7007.7</v>
      </c>
      <c r="J119" s="83">
        <f t="shared" si="28"/>
        <v>1085.7</v>
      </c>
      <c r="K119" s="81">
        <f t="shared" si="28"/>
        <v>3000.48</v>
      </c>
      <c r="L119" s="84">
        <f t="shared" si="28"/>
        <v>6997.83</v>
      </c>
      <c r="M119" s="81">
        <f t="shared" si="28"/>
        <v>0</v>
      </c>
      <c r="N119" s="84">
        <f t="shared" si="28"/>
        <v>20924.400000000001</v>
      </c>
      <c r="O119" s="84">
        <f t="shared" si="28"/>
        <v>5833.17</v>
      </c>
      <c r="P119" s="84">
        <f t="shared" si="28"/>
        <v>15091.23</v>
      </c>
      <c r="Q119" s="85">
        <f t="shared" si="28"/>
        <v>91643.5</v>
      </c>
    </row>
    <row r="120" spans="1:18">
      <c r="A120" s="40"/>
      <c r="B120" s="40"/>
      <c r="C120" s="41"/>
      <c r="D120" s="40"/>
      <c r="E120" s="86"/>
      <c r="F120" s="86"/>
      <c r="G120" s="86"/>
      <c r="H120" s="86"/>
      <c r="I120" s="87"/>
      <c r="J120" s="88"/>
      <c r="K120" s="86"/>
      <c r="L120" s="89"/>
      <c r="M120" s="86"/>
      <c r="N120" s="89"/>
      <c r="O120" s="89"/>
      <c r="P120" s="89"/>
      <c r="Q120" s="90"/>
    </row>
    <row r="121" spans="1:18">
      <c r="A121" s="1"/>
      <c r="B121" s="1"/>
      <c r="C121" s="1"/>
      <c r="D121" s="1"/>
      <c r="E121" s="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>
      <c r="A122" s="1"/>
      <c r="B122" s="1"/>
      <c r="C122" s="1"/>
      <c r="D122" s="1"/>
      <c r="E122" s="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ht="28.5" customHeight="1">
      <c r="A123" s="124" t="s">
        <v>0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1:18">
      <c r="A124" s="146" t="s">
        <v>1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</row>
    <row r="125" spans="1:18">
      <c r="A125" s="2" t="s">
        <v>161</v>
      </c>
      <c r="B125" s="3"/>
      <c r="C125" s="3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5" t="s">
        <v>2</v>
      </c>
      <c r="B126" s="6" t="s">
        <v>3</v>
      </c>
      <c r="C126" s="6"/>
      <c r="D126" s="7" t="s">
        <v>4</v>
      </c>
      <c r="E126" s="6" t="s">
        <v>5</v>
      </c>
      <c r="F126" s="6"/>
      <c r="G126" s="6"/>
      <c r="H126" s="6" t="s">
        <v>6</v>
      </c>
      <c r="I126" s="6"/>
      <c r="J126" s="8" t="s">
        <v>7</v>
      </c>
      <c r="K126" s="8"/>
      <c r="L126" s="6" t="s">
        <v>8</v>
      </c>
      <c r="M126" s="6"/>
      <c r="N126" s="6"/>
      <c r="O126" s="6" t="s">
        <v>9</v>
      </c>
      <c r="P126" s="6"/>
      <c r="Q126" s="9"/>
    </row>
    <row r="127" spans="1:18">
      <c r="A127" s="125" t="s">
        <v>10</v>
      </c>
      <c r="B127" s="140" t="s">
        <v>11</v>
      </c>
      <c r="C127" s="52"/>
      <c r="D127" s="140" t="s">
        <v>12</v>
      </c>
      <c r="E127" s="140" t="s">
        <v>13</v>
      </c>
      <c r="F127" s="129" t="s">
        <v>131</v>
      </c>
      <c r="G127" s="129" t="s">
        <v>15</v>
      </c>
      <c r="H127" s="131" t="s">
        <v>16</v>
      </c>
      <c r="I127" s="132"/>
      <c r="J127" s="132"/>
      <c r="K127" s="132"/>
      <c r="L127" s="132"/>
      <c r="M127" s="132"/>
      <c r="N127" s="133"/>
      <c r="O127" s="131" t="s">
        <v>17</v>
      </c>
      <c r="P127" s="133"/>
      <c r="Q127" s="129" t="s">
        <v>18</v>
      </c>
    </row>
    <row r="128" spans="1:18">
      <c r="A128" s="126"/>
      <c r="B128" s="128"/>
      <c r="C128" s="53" t="s">
        <v>19</v>
      </c>
      <c r="D128" s="128"/>
      <c r="E128" s="128"/>
      <c r="F128" s="130"/>
      <c r="G128" s="122"/>
      <c r="H128" s="135" t="s">
        <v>20</v>
      </c>
      <c r="I128" s="136"/>
      <c r="J128" s="121" t="s">
        <v>21</v>
      </c>
      <c r="K128" s="137" t="s">
        <v>82</v>
      </c>
      <c r="L128" s="138"/>
      <c r="M128" s="121" t="s">
        <v>83</v>
      </c>
      <c r="N128" s="121" t="s">
        <v>132</v>
      </c>
      <c r="O128" s="121" t="s">
        <v>25</v>
      </c>
      <c r="P128" s="121" t="s">
        <v>26</v>
      </c>
      <c r="Q128" s="122"/>
    </row>
    <row r="129" spans="1:18">
      <c r="A129" s="127"/>
      <c r="B129" s="141"/>
      <c r="C129" s="54"/>
      <c r="D129" s="141"/>
      <c r="E129" s="141"/>
      <c r="F129" s="142"/>
      <c r="G129" s="134"/>
      <c r="H129" s="55" t="s">
        <v>27</v>
      </c>
      <c r="I129" s="55" t="s">
        <v>84</v>
      </c>
      <c r="J129" s="134"/>
      <c r="K129" s="55" t="s">
        <v>29</v>
      </c>
      <c r="L129" s="55" t="s">
        <v>85</v>
      </c>
      <c r="M129" s="134"/>
      <c r="N129" s="134"/>
      <c r="O129" s="134"/>
      <c r="P129" s="134"/>
      <c r="Q129" s="134"/>
    </row>
    <row r="130" spans="1:18">
      <c r="A130" s="91" t="s">
        <v>133</v>
      </c>
      <c r="B130" s="92"/>
      <c r="C130" s="108">
        <f>SUM(C20+C25+C28+C42+C47+C51+C57+C70+C114+C119)</f>
        <v>54</v>
      </c>
      <c r="D130" s="92"/>
      <c r="E130" s="120">
        <f t="shared" ref="E130:Q130" si="29">SUM(E20+E25+E28+E42+E47+E51+E57+E70+E114+E119)</f>
        <v>1738450</v>
      </c>
      <c r="F130" s="120">
        <f t="shared" si="29"/>
        <v>84735.589999999982</v>
      </c>
      <c r="G130" s="120">
        <f t="shared" si="29"/>
        <v>1350</v>
      </c>
      <c r="H130" s="120">
        <f t="shared" si="29"/>
        <v>49893.520000000004</v>
      </c>
      <c r="I130" s="120">
        <f t="shared" si="29"/>
        <v>123429.95</v>
      </c>
      <c r="J130" s="120">
        <f t="shared" si="29"/>
        <v>16210.150000000001</v>
      </c>
      <c r="K130" s="120">
        <f t="shared" si="29"/>
        <v>51712.68</v>
      </c>
      <c r="L130" s="120">
        <f t="shared" si="29"/>
        <v>120606.21999999999</v>
      </c>
      <c r="M130" s="120">
        <f t="shared" si="29"/>
        <v>6950.6</v>
      </c>
      <c r="N130" s="120">
        <f t="shared" si="29"/>
        <v>361852.52</v>
      </c>
      <c r="O130" s="120">
        <f t="shared" si="29"/>
        <v>101606.2</v>
      </c>
      <c r="P130" s="120">
        <f t="shared" si="29"/>
        <v>260246.32</v>
      </c>
      <c r="Q130" s="120">
        <f t="shared" si="29"/>
        <v>1543807.6099999999</v>
      </c>
    </row>
    <row r="131" spans="1:18">
      <c r="A131" s="93"/>
      <c r="B131" s="94" t="s">
        <v>134</v>
      </c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8">
      <c r="A132" s="93"/>
      <c r="B132" s="94"/>
      <c r="C132" s="103" t="s">
        <v>163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5"/>
    </row>
    <row r="133" spans="1:18">
      <c r="A133" s="93"/>
      <c r="B133" s="94"/>
      <c r="C133" s="94"/>
      <c r="D133" s="93"/>
      <c r="E133" s="93"/>
      <c r="F133" s="95"/>
      <c r="G133" s="95"/>
      <c r="H133" s="95"/>
      <c r="I133" s="95"/>
      <c r="J133" s="95"/>
      <c r="K133" s="104"/>
      <c r="L133" s="95"/>
      <c r="M133" s="95"/>
      <c r="N133" s="95"/>
      <c r="O133" s="95"/>
      <c r="P133" s="95"/>
      <c r="Q133" s="95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3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8">
      <c r="A136" s="96" t="s">
        <v>135</v>
      </c>
      <c r="B136" s="97"/>
      <c r="C136" s="97"/>
      <c r="D136" s="3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136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137</v>
      </c>
      <c r="B138" s="97"/>
      <c r="C138" s="97"/>
      <c r="D138" s="97"/>
      <c r="E138" s="97"/>
      <c r="F138" s="97"/>
      <c r="G138" s="97"/>
      <c r="H138" s="97"/>
      <c r="I138" s="97"/>
      <c r="J138" s="93"/>
      <c r="K138" s="93"/>
      <c r="L138" s="93"/>
      <c r="M138" s="93"/>
      <c r="N138" s="93"/>
      <c r="O138" s="93"/>
      <c r="P138" s="93"/>
      <c r="Q138" s="93"/>
    </row>
    <row r="139" spans="1:18" ht="8.1" customHeight="1">
      <c r="A139" s="102" t="s">
        <v>138</v>
      </c>
      <c r="B139" s="97"/>
      <c r="C139" s="97"/>
      <c r="D139" s="97"/>
      <c r="E139" s="97"/>
      <c r="F139" s="97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 ht="8.1" customHeight="1">
      <c r="A140" s="102" t="s">
        <v>139</v>
      </c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3"/>
      <c r="G141" s="3"/>
      <c r="H141" s="97"/>
      <c r="I141" s="3"/>
      <c r="J141" s="97"/>
      <c r="K141" s="97"/>
      <c r="L141" s="97"/>
      <c r="M141" s="3"/>
      <c r="N141" s="93"/>
      <c r="O141" s="93"/>
      <c r="P141" s="93"/>
      <c r="Q141" s="93"/>
    </row>
    <row r="142" spans="1:18">
      <c r="A142" s="97"/>
      <c r="B142" s="3"/>
      <c r="C142" s="3"/>
      <c r="D142" s="3"/>
      <c r="E142" s="3"/>
      <c r="F142" s="98"/>
      <c r="G142" s="98"/>
      <c r="H142" s="98"/>
      <c r="I142" s="3"/>
      <c r="J142" s="99"/>
      <c r="K142" s="99"/>
      <c r="L142" s="99"/>
      <c r="M142" s="93"/>
      <c r="N142" s="99"/>
      <c r="O142" s="99"/>
      <c r="P142" s="99"/>
      <c r="Q142" s="93"/>
    </row>
    <row r="143" spans="1:18" ht="8.1" customHeight="1">
      <c r="A143" s="93"/>
      <c r="B143" s="93"/>
      <c r="C143" s="93"/>
      <c r="D143" s="93"/>
      <c r="E143" s="93"/>
      <c r="F143" s="93"/>
      <c r="G143" s="100" t="s">
        <v>140</v>
      </c>
      <c r="H143" s="93"/>
      <c r="I143" s="93"/>
      <c r="J143" s="3"/>
      <c r="K143" s="100" t="s">
        <v>141</v>
      </c>
      <c r="L143" s="93"/>
      <c r="M143" s="93"/>
      <c r="N143" s="93"/>
      <c r="O143" s="100" t="s">
        <v>142</v>
      </c>
      <c r="P143" s="93"/>
      <c r="Q143" s="93"/>
    </row>
    <row r="144" spans="1:18" ht="8.1" customHeight="1">
      <c r="A144" s="3"/>
      <c r="B144" s="3"/>
      <c r="C144" s="3"/>
      <c r="D144" s="3"/>
      <c r="E144" s="3"/>
      <c r="F144" s="3"/>
      <c r="G144" s="101" t="s">
        <v>143</v>
      </c>
      <c r="H144" s="3"/>
      <c r="I144" s="3"/>
      <c r="J144" s="3"/>
      <c r="K144" s="101" t="s">
        <v>144</v>
      </c>
      <c r="L144" s="3"/>
      <c r="M144" s="3"/>
      <c r="N144" s="3"/>
      <c r="O144" s="101" t="s">
        <v>145</v>
      </c>
      <c r="P144" s="3"/>
      <c r="Q144" s="3"/>
    </row>
    <row r="145" spans="1:17" ht="8.1" customHeight="1">
      <c r="A145" s="3"/>
      <c r="B145" s="3"/>
      <c r="C145" s="3"/>
      <c r="D145" s="3"/>
      <c r="E145" s="3"/>
      <c r="F145" s="3"/>
      <c r="G145" s="101" t="s">
        <v>146</v>
      </c>
      <c r="H145" s="3"/>
      <c r="I145" s="3"/>
      <c r="J145" s="3"/>
      <c r="K145" s="101" t="s">
        <v>147</v>
      </c>
      <c r="L145" s="3"/>
      <c r="M145" s="3"/>
      <c r="N145" s="3"/>
      <c r="O145" s="101" t="s">
        <v>148</v>
      </c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</sheetData>
  <sheetProtection password="E55A" sheet="1" objects="1" scenarios="1"/>
  <sortState ref="A98:Q107">
    <sortCondition descending="1" ref="E98:E107"/>
  </sortState>
  <mergeCells count="97">
    <mergeCell ref="A33:Q33"/>
    <mergeCell ref="A34:Q34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K38:L38"/>
    <mergeCell ref="M38:M39"/>
    <mergeCell ref="N38:N39"/>
    <mergeCell ref="P128:P129"/>
    <mergeCell ref="A123:Q123"/>
    <mergeCell ref="A124:Q124"/>
    <mergeCell ref="A127:A129"/>
    <mergeCell ref="B127:B129"/>
    <mergeCell ref="D127:D129"/>
    <mergeCell ref="E127:E129"/>
    <mergeCell ref="F127:F129"/>
    <mergeCell ref="G127:G129"/>
    <mergeCell ref="H127:N127"/>
    <mergeCell ref="O127:P127"/>
    <mergeCell ref="Q127:Q129"/>
    <mergeCell ref="H128:I128"/>
    <mergeCell ref="J128:J129"/>
    <mergeCell ref="K128:L128"/>
    <mergeCell ref="M128:M129"/>
    <mergeCell ref="N128:N129"/>
    <mergeCell ref="M99:M100"/>
    <mergeCell ref="N99:N100"/>
    <mergeCell ref="O99:O100"/>
    <mergeCell ref="O128:O129"/>
    <mergeCell ref="A115:D115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A65:A67"/>
    <mergeCell ref="B65:B67"/>
    <mergeCell ref="D65:D67"/>
    <mergeCell ref="E65:E67"/>
    <mergeCell ref="F65:F67"/>
    <mergeCell ref="A43:B43"/>
    <mergeCell ref="A48:B48"/>
    <mergeCell ref="A61:Q61"/>
    <mergeCell ref="A62:Q62"/>
    <mergeCell ref="O38:O39"/>
    <mergeCell ref="P38:P39"/>
    <mergeCell ref="A26:B26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  <mergeCell ref="A21:B21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2022-04-21T15:26:47Z</cp:lastPrinted>
  <dcterms:created xsi:type="dcterms:W3CDTF">2022-03-04T16:17:18Z</dcterms:created>
  <dcterms:modified xsi:type="dcterms:W3CDTF">2022-05-10T13:03:46Z</dcterms:modified>
</cp:coreProperties>
</file>